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5376" windowWidth="23052" windowHeight="4908" activeTab="4"/>
  </bookViews>
  <sheets>
    <sheet name="Vorhaben" sheetId="4" r:id="rId1"/>
    <sheet name="Kostenvergleichsrechnung" sheetId="1" r:id="rId2"/>
    <sheet name="Kapitalwertmethode" sheetId="2" r:id="rId3"/>
    <sheet name="Kostenerfassung Beispiel" sheetId="6" r:id="rId4"/>
    <sheet name="Formeln" sheetId="3" r:id="rId5"/>
    <sheet name="Barwertfaktoren" sheetId="5" r:id="rId6"/>
  </sheets>
  <calcPr calcId="145621"/>
</workbook>
</file>

<file path=xl/calcChain.xml><?xml version="1.0" encoding="utf-8"?>
<calcChain xmlns="http://schemas.openxmlformats.org/spreadsheetml/2006/main">
  <c r="C43" i="6" l="1"/>
  <c r="C41" i="6"/>
  <c r="C32" i="6"/>
  <c r="O7" i="5" l="1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O81" i="5"/>
  <c r="O82" i="5"/>
  <c r="O83" i="5"/>
  <c r="O84" i="5"/>
  <c r="O85" i="5"/>
  <c r="O86" i="5"/>
  <c r="O87" i="5"/>
  <c r="O88" i="5"/>
  <c r="O89" i="5"/>
  <c r="O90" i="5"/>
  <c r="O91" i="5"/>
  <c r="O92" i="5"/>
  <c r="O93" i="5"/>
  <c r="O94" i="5"/>
  <c r="O95" i="5"/>
  <c r="O96" i="5"/>
  <c r="O97" i="5"/>
  <c r="O98" i="5"/>
  <c r="O99" i="5"/>
  <c r="O100" i="5"/>
  <c r="O101" i="5"/>
  <c r="O102" i="5"/>
  <c r="O103" i="5"/>
  <c r="O104" i="5"/>
  <c r="O105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6" i="5"/>
  <c r="O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L103" i="5"/>
  <c r="L104" i="5"/>
  <c r="L105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M6" i="5"/>
  <c r="L6" i="5"/>
  <c r="K6" i="5"/>
  <c r="J6" i="5"/>
  <c r="I6" i="5"/>
  <c r="H6" i="5"/>
  <c r="G6" i="5"/>
  <c r="F6" i="5"/>
  <c r="E6" i="5"/>
  <c r="D6" i="5"/>
  <c r="C6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28" i="1" l="1"/>
  <c r="B27" i="1"/>
  <c r="B26" i="1"/>
  <c r="B25" i="1"/>
  <c r="B24" i="1"/>
  <c r="E26" i="1"/>
  <c r="D26" i="1"/>
  <c r="C26" i="1"/>
  <c r="B31" i="1" l="1"/>
  <c r="E25" i="1"/>
  <c r="D25" i="1"/>
  <c r="C25" i="1"/>
  <c r="E24" i="1"/>
  <c r="D24" i="1"/>
  <c r="C24" i="1" l="1"/>
</calcChain>
</file>

<file path=xl/sharedStrings.xml><?xml version="1.0" encoding="utf-8"?>
<sst xmlns="http://schemas.openxmlformats.org/spreadsheetml/2006/main" count="129" uniqueCount="109">
  <si>
    <t>Vorhaben:</t>
  </si>
  <si>
    <t>□ Errichtungsinvestiton</t>
  </si>
  <si>
    <r>
      <t xml:space="preserve">□ </t>
    </r>
    <r>
      <rPr>
        <sz val="12"/>
        <color theme="1"/>
        <rFont val="Calibri"/>
        <family val="2"/>
        <scheme val="minor"/>
      </rPr>
      <t>Ersatzinvestition</t>
    </r>
  </si>
  <si>
    <r>
      <t xml:space="preserve">□ </t>
    </r>
    <r>
      <rPr>
        <sz val="12"/>
        <color theme="1"/>
        <rFont val="Calibri"/>
        <family val="2"/>
        <scheme val="minor"/>
      </rPr>
      <t>Erweiterungsinvestion</t>
    </r>
  </si>
  <si>
    <t>Kostenvergleichsrechnung</t>
  </si>
  <si>
    <t>Auswahl der Investition mit den minimalen durchschnittlichen (jährlichen) Kosten</t>
  </si>
  <si>
    <t>Variante 1</t>
  </si>
  <si>
    <t>Variante 2</t>
  </si>
  <si>
    <t>Variante 3</t>
  </si>
  <si>
    <t>*</t>
  </si>
  <si>
    <t>variable Kosten (z. B. Materialverbrauch)</t>
  </si>
  <si>
    <t>1. Schritt Erfassung der Annahmen und Kosten</t>
  </si>
  <si>
    <t>Annahmen/Daten</t>
  </si>
  <si>
    <t>Kostenart</t>
  </si>
  <si>
    <t>Abschreibungen</t>
  </si>
  <si>
    <t>kalkulatorische Zinsen</t>
  </si>
  <si>
    <t>Reparaturkosten</t>
  </si>
  <si>
    <t>sonstige fixe Kosten pro Jahr</t>
  </si>
  <si>
    <t>variable Kosten (Kosten pro Kopie)</t>
  </si>
  <si>
    <t>1. Darstellung des Handlungsbedarfs und Beschreibung der Ausgangslage</t>
  </si>
  <si>
    <t xml:space="preserve">2. Ermittlung von Handlungsoptionen </t>
  </si>
  <si>
    <t>(Erläuterung erforderlich, wenn keine Handlungsoptionen bestehen sollten)</t>
  </si>
  <si>
    <t>3. Wirtschaftlichkeitsuntersuchungen</t>
  </si>
  <si>
    <t>Berechnungsmuster und Formeln siehe Tabellenblätter</t>
  </si>
  <si>
    <t>Folgendes Verfahren wurde ausgewählt:</t>
  </si>
  <si>
    <t>ggfs. jeweils ergänzend Abwägung der Funktionalität</t>
  </si>
  <si>
    <t>Kapitalwertmethode</t>
  </si>
  <si>
    <t>Nutzwertanalyse</t>
  </si>
  <si>
    <t>□</t>
  </si>
  <si>
    <t>Amt:</t>
  </si>
  <si>
    <t>Datum:</t>
  </si>
  <si>
    <t>Berechnung zum Vorhaben</t>
  </si>
  <si>
    <t>Kalkulatorischer Zinssatz in %</t>
  </si>
  <si>
    <t xml:space="preserve">Nutzungsdauer </t>
  </si>
  <si>
    <t>Anhalt bietet die Abschreibungstabelle für Kommunalverwaltung, ansonsten Erfahrungswerte für tatsächliche Nutzungsdauer berücksichtigen</t>
  </si>
  <si>
    <t>Anschaffungswert - Restwert</t>
  </si>
  <si>
    <r>
      <t xml:space="preserve">(Anschaffungswert </t>
    </r>
    <r>
      <rPr>
        <b/>
        <u/>
        <sz val="12"/>
        <color theme="1"/>
        <rFont val="Calibri"/>
        <family val="2"/>
        <scheme val="minor"/>
      </rPr>
      <t>+</t>
    </r>
    <r>
      <rPr>
        <u/>
        <sz val="12"/>
        <color theme="1"/>
        <rFont val="Calibri"/>
        <family val="2"/>
        <scheme val="minor"/>
      </rPr>
      <t xml:space="preserve"> Restwert)</t>
    </r>
  </si>
  <si>
    <t>* Zinssatz</t>
  </si>
  <si>
    <t xml:space="preserve">kalkulatorischer Zinssatz </t>
  </si>
  <si>
    <t>Nutzungsdauer in Jahren</t>
  </si>
  <si>
    <t>Anschaffungskosten in Euro</t>
  </si>
  <si>
    <t>Kalkulatorische Zinsen</t>
  </si>
  <si>
    <t>Abschreibungsbeträge</t>
  </si>
  <si>
    <t>Formeln/Berechnungen:</t>
  </si>
  <si>
    <t>Abschreibungsbetrag =</t>
  </si>
  <si>
    <t>Zinsbetrag =</t>
  </si>
  <si>
    <t>(durchschnittlich gebundenes Kapital)</t>
  </si>
  <si>
    <r>
      <t xml:space="preserve">2. Schritt Berechnung </t>
    </r>
    <r>
      <rPr>
        <b/>
        <u/>
        <sz val="12"/>
        <color theme="1"/>
        <rFont val="Calibri"/>
        <family val="2"/>
        <scheme val="minor"/>
      </rPr>
      <t>auf ein Jahr</t>
    </r>
    <r>
      <rPr>
        <u/>
        <sz val="12"/>
        <color theme="1"/>
        <rFont val="Calibri"/>
        <family val="2"/>
        <scheme val="minor"/>
      </rPr>
      <t xml:space="preserve"> bezogen</t>
    </r>
  </si>
  <si>
    <t>Beispiel</t>
  </si>
  <si>
    <t>fixe Kosten (z. B. Miete, Energiekosten)</t>
  </si>
  <si>
    <t>Reparaturkosten während ND (z. B. ab dem 3. Jahr)</t>
  </si>
  <si>
    <t>Restwert am Ende der Nutzungsdauer (Verkauf)</t>
  </si>
  <si>
    <t>Kapitalwertmethode (Barwertmethode)</t>
  </si>
  <si>
    <t>Kapitalwertmethode ("Der Faktor Zeit wird berücksichtigt"</t>
  </si>
  <si>
    <r>
      <t>*Investitionsauszahlung (K</t>
    </r>
    <r>
      <rPr>
        <vertAlign val="subscript"/>
        <sz val="12"/>
        <color theme="1"/>
        <rFont val="Calibri"/>
        <family val="2"/>
        <scheme val="minor"/>
      </rPr>
      <t>0</t>
    </r>
    <r>
      <rPr>
        <sz val="12"/>
        <color theme="1"/>
        <rFont val="Calibri"/>
        <family val="2"/>
        <scheme val="minor"/>
      </rPr>
      <t>)</t>
    </r>
  </si>
  <si>
    <t>*Zeitraum der Investition (n)</t>
  </si>
  <si>
    <t>*Kalkulatorischer Zinsfuß (i)</t>
  </si>
  <si>
    <t>Aus Vereinfachungsgründen wird unterstellt, dass unterjährige Zahlungen stets zum Jahresende anfallen</t>
  </si>
  <si>
    <t>Berechnung des Barwertes</t>
  </si>
  <si>
    <r>
      <t>(</t>
    </r>
    <r>
      <rPr>
        <u/>
        <sz val="12"/>
        <color theme="1"/>
        <rFont val="Calibri"/>
        <family val="2"/>
        <scheme val="minor"/>
      </rPr>
      <t>Ab</t>
    </r>
    <r>
      <rPr>
        <sz val="12"/>
        <color theme="1"/>
        <rFont val="Calibri"/>
        <family val="2"/>
        <scheme val="minor"/>
      </rPr>
      <t>zinsung)</t>
    </r>
  </si>
  <si>
    <t xml:space="preserve">Gibt es Einzahlungen gilt: Auswahl der Investition mit dem höchsten Kapitalwert </t>
  </si>
  <si>
    <r>
      <t xml:space="preserve">Gibt es keine Einzahlungen gilt: </t>
    </r>
    <r>
      <rPr>
        <b/>
        <sz val="12"/>
        <color theme="3"/>
        <rFont val="Calibri"/>
        <family val="2"/>
        <scheme val="minor"/>
      </rPr>
      <t>Auswahl der Investition mit dem niedrigsten negativen Kapitalwert</t>
    </r>
  </si>
  <si>
    <r>
      <t>K</t>
    </r>
    <r>
      <rPr>
        <vertAlign val="subscript"/>
        <sz val="12"/>
        <color theme="1"/>
        <rFont val="Calibri"/>
        <family val="2"/>
        <scheme val="minor"/>
      </rPr>
      <t xml:space="preserve">0 </t>
    </r>
    <r>
      <rPr>
        <sz val="12"/>
        <color theme="1"/>
        <rFont val="Calibri"/>
        <family val="2"/>
        <scheme val="minor"/>
      </rPr>
      <t>= K</t>
    </r>
    <r>
      <rPr>
        <vertAlign val="subscript"/>
        <sz val="12"/>
        <color theme="1"/>
        <rFont val="Calibri"/>
        <family val="2"/>
        <scheme val="minor"/>
      </rPr>
      <t>n</t>
    </r>
    <r>
      <rPr>
        <sz val="12"/>
        <color theme="1"/>
        <rFont val="Calibri"/>
        <family val="2"/>
        <scheme val="minor"/>
      </rPr>
      <t xml:space="preserve"> X 1/(1+i)</t>
    </r>
    <r>
      <rPr>
        <vertAlign val="superscript"/>
        <sz val="12"/>
        <color theme="1"/>
        <rFont val="Calibri"/>
        <family val="2"/>
        <scheme val="minor"/>
      </rPr>
      <t>n</t>
    </r>
  </si>
  <si>
    <t>orientiert sich am Kapitalmarkt und wird für alle Wirtschaftlichkeitsberechnungen einheitlich festgesetzt (Durchschnittszinssatz aller Kredite oder Durchschnittszinssatz der letzten 10 Jahre)</t>
  </si>
  <si>
    <t xml:space="preserve">Restnutzungsdauer </t>
  </si>
  <si>
    <t>von …</t>
  </si>
  <si>
    <t>Jahren</t>
  </si>
  <si>
    <t>Barwertfaktoren für die Abzinsung (siehe auch BGBl. I 2010, 649-652)</t>
  </si>
  <si>
    <t>Beispiel: Kostenerfassung Kindertagesstätten</t>
  </si>
  <si>
    <t>Investitionskosten</t>
  </si>
  <si>
    <t>Folgekosten Betrieb</t>
  </si>
  <si>
    <t>Personalaufwand</t>
  </si>
  <si>
    <t>Personalaufwand Pädagogen und Springerkraft</t>
  </si>
  <si>
    <t>Sonstiger Personalaufwand "Overhead-Kosten"</t>
  </si>
  <si>
    <t>Personalverwaltungskosten</t>
  </si>
  <si>
    <t>Bezügestelle</t>
  </si>
  <si>
    <t>Eigener Verwaltungsaufwand</t>
  </si>
  <si>
    <t>Gemeindekasse</t>
  </si>
  <si>
    <t>weitere Gemeinkosten</t>
  </si>
  <si>
    <t>Aufwand Grundstück und Gebäude</t>
  </si>
  <si>
    <t>Gebäudemiete</t>
  </si>
  <si>
    <t xml:space="preserve">Gebäudeunterhaltung </t>
  </si>
  <si>
    <t>Abgaben und Entgelte</t>
  </si>
  <si>
    <t>Strom, Gas, Wasser</t>
  </si>
  <si>
    <t>Reinigung</t>
  </si>
  <si>
    <t>Sachaufwand</t>
  </si>
  <si>
    <t>Geringwertige Vermögensgegenstände, Material</t>
  </si>
  <si>
    <t>Betriebsaufwendungen EDV, Geschäftsaufwendungen, Bürobedarf</t>
  </si>
  <si>
    <t>Fortbildungen u. ä.</t>
  </si>
  <si>
    <t>Steuern, Versicherungen</t>
  </si>
  <si>
    <t>Abschreibung Gebäude</t>
  </si>
  <si>
    <t>Auflösung Sonderposten</t>
  </si>
  <si>
    <t>Summe Aufwand</t>
  </si>
  <si>
    <t>Abschreibung Geschäftsausstattungen</t>
  </si>
  <si>
    <t>Elternbeiträge</t>
  </si>
  <si>
    <t>Landeszuschüsse</t>
  </si>
  <si>
    <t>sonstige Einnahmen</t>
  </si>
  <si>
    <t>geplante laufenden Erträge</t>
  </si>
  <si>
    <t>Sonderposten</t>
  </si>
  <si>
    <t>Erträge von Dritten</t>
  </si>
  <si>
    <t>Zuschüsse zur Baumaßnahme</t>
  </si>
  <si>
    <t>Summer laufenden Erträge</t>
  </si>
  <si>
    <t>Ergebnis (Defizit)</t>
  </si>
  <si>
    <t>EUR</t>
  </si>
  <si>
    <t>Angabe von der Kämmerei</t>
  </si>
  <si>
    <t xml:space="preserve">Ein- und Auszahlungen erfolgen in unterschiedlichen Höhen und Zeitpunkten, </t>
  </si>
  <si>
    <t>deshalb werden alle Ein- und Auszahlungen durch Abzinsung auf einen einheitlichen Zeitpunkt vergleichbar gemacht</t>
  </si>
  <si>
    <t>1. Schritt Erfassung der Annahmen und Kosten (siehe Beispiel Kostenerfassung)</t>
  </si>
  <si>
    <t>Vorgabe Amt 20 jährlich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</si>
</sst>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0.0000"/>
    <numFmt numFmtId="165" formatCode="#,##0.0"/>
  </numFmts>
  <fonts count="14" x14ac:knownFonts="1"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color theme="1"/>
      <name val="Arial"/>
      <family val="2"/>
    </font>
    <font>
      <b/>
      <u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3"/>
      <name val="Calibri"/>
      <family val="2"/>
      <scheme val="minor"/>
    </font>
    <font>
      <vertAlign val="subscript"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2"/>
      <color rgb="FF0070C0"/>
      <name val="Calibri"/>
      <family val="2"/>
      <scheme val="minor"/>
    </font>
    <font>
      <i/>
      <sz val="12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0" xfId="0" applyFont="1"/>
    <xf numFmtId="0" fontId="2" fillId="0" borderId="0" xfId="0" applyFont="1"/>
    <xf numFmtId="0" fontId="3" fillId="0" borderId="0" xfId="0" applyFont="1"/>
    <xf numFmtId="0" fontId="1" fillId="2" borderId="0" xfId="0" applyFont="1" applyFill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0" xfId="0" applyFont="1" applyBorder="1"/>
    <xf numFmtId="0" fontId="1" fillId="0" borderId="12" xfId="0" applyFont="1" applyBorder="1"/>
    <xf numFmtId="0" fontId="4" fillId="0" borderId="0" xfId="0" applyFont="1"/>
    <xf numFmtId="0" fontId="5" fillId="0" borderId="0" xfId="0" applyFont="1"/>
    <xf numFmtId="9" fontId="1" fillId="0" borderId="11" xfId="0" applyNumberFormat="1" applyFont="1" applyBorder="1"/>
    <xf numFmtId="9" fontId="1" fillId="0" borderId="9" xfId="0" applyNumberFormat="1" applyFont="1" applyBorder="1"/>
    <xf numFmtId="0" fontId="3" fillId="0" borderId="4" xfId="0" applyFont="1" applyBorder="1"/>
    <xf numFmtId="0" fontId="1" fillId="0" borderId="5" xfId="0" applyFont="1" applyBorder="1"/>
    <xf numFmtId="0" fontId="3" fillId="0" borderId="13" xfId="0" applyFont="1" applyBorder="1"/>
    <xf numFmtId="0" fontId="8" fillId="0" borderId="0" xfId="0" applyFont="1"/>
    <xf numFmtId="0" fontId="1" fillId="3" borderId="1" xfId="0" applyFont="1" applyFill="1" applyBorder="1"/>
    <xf numFmtId="0" fontId="1" fillId="3" borderId="14" xfId="0" applyFont="1" applyFill="1" applyBorder="1"/>
    <xf numFmtId="0" fontId="1" fillId="3" borderId="3" xfId="0" applyFont="1" applyFill="1" applyBorder="1"/>
    <xf numFmtId="0" fontId="1" fillId="3" borderId="2" xfId="0" applyFont="1" applyFill="1" applyBorder="1"/>
    <xf numFmtId="0" fontId="1" fillId="0" borderId="14" xfId="0" applyFont="1" applyBorder="1"/>
    <xf numFmtId="0" fontId="4" fillId="4" borderId="1" xfId="0" applyFont="1" applyFill="1" applyBorder="1"/>
    <xf numFmtId="0" fontId="4" fillId="4" borderId="6" xfId="0" applyFont="1" applyFill="1" applyBorder="1"/>
    <xf numFmtId="0" fontId="4" fillId="4" borderId="14" xfId="0" applyFont="1" applyFill="1" applyBorder="1"/>
    <xf numFmtId="44" fontId="4" fillId="4" borderId="14" xfId="1" applyFont="1" applyFill="1" applyBorder="1"/>
    <xf numFmtId="44" fontId="4" fillId="0" borderId="0" xfId="1" applyFont="1" applyBorder="1"/>
    <xf numFmtId="0" fontId="10" fillId="0" borderId="0" xfId="0" applyFont="1"/>
    <xf numFmtId="0" fontId="1" fillId="0" borderId="4" xfId="0" applyFont="1" applyBorder="1"/>
    <xf numFmtId="164" fontId="1" fillId="0" borderId="0" xfId="0" applyNumberFormat="1" applyFont="1"/>
    <xf numFmtId="10" fontId="2" fillId="0" borderId="0" xfId="0" applyNumberFormat="1" applyFont="1"/>
    <xf numFmtId="9" fontId="2" fillId="0" borderId="0" xfId="0" applyNumberFormat="1" applyFont="1"/>
    <xf numFmtId="0" fontId="1" fillId="5" borderId="0" xfId="0" applyFont="1" applyFill="1"/>
    <xf numFmtId="0" fontId="2" fillId="5" borderId="0" xfId="0" applyFont="1" applyFill="1"/>
    <xf numFmtId="0" fontId="12" fillId="0" borderId="0" xfId="0" applyFont="1"/>
    <xf numFmtId="3" fontId="1" fillId="0" borderId="0" xfId="0" applyNumberFormat="1" applyFont="1"/>
    <xf numFmtId="3" fontId="1" fillId="5" borderId="0" xfId="0" applyNumberFormat="1" applyFont="1" applyFill="1"/>
    <xf numFmtId="0" fontId="13" fillId="0" borderId="0" xfId="0" applyFont="1"/>
    <xf numFmtId="3" fontId="13" fillId="0" borderId="0" xfId="0" applyNumberFormat="1" applyFont="1"/>
    <xf numFmtId="165" fontId="12" fillId="5" borderId="0" xfId="0" applyNumberFormat="1" applyFont="1" applyFill="1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10" fontId="4" fillId="4" borderId="8" xfId="0" applyNumberFormat="1" applyFont="1" applyFill="1" applyBorder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B27" sqref="B27"/>
    </sheetView>
  </sheetViews>
  <sheetFormatPr baseColWidth="10" defaultRowHeight="15" x14ac:dyDescent="0.25"/>
  <sheetData>
    <row r="1" spans="1:7" ht="15.75" x14ac:dyDescent="0.25">
      <c r="A1" s="1" t="s">
        <v>29</v>
      </c>
      <c r="B1" s="1"/>
      <c r="C1" s="1"/>
      <c r="D1" s="1"/>
      <c r="E1" s="1" t="s">
        <v>30</v>
      </c>
    </row>
    <row r="2" spans="1:7" ht="15.75" x14ac:dyDescent="0.25">
      <c r="A2" s="1"/>
      <c r="B2" s="1"/>
      <c r="C2" s="1"/>
      <c r="D2" s="1"/>
      <c r="E2" s="1"/>
      <c r="F2" s="1"/>
      <c r="G2" s="1"/>
    </row>
    <row r="3" spans="1:7" ht="15.75" x14ac:dyDescent="0.25">
      <c r="A3" s="6" t="s">
        <v>0</v>
      </c>
      <c r="B3" s="47"/>
      <c r="C3" s="48"/>
      <c r="D3" s="48"/>
      <c r="E3" s="48"/>
      <c r="F3" s="49"/>
      <c r="G3" s="1"/>
    </row>
    <row r="4" spans="1:7" ht="15.75" x14ac:dyDescent="0.25">
      <c r="A4" s="1"/>
      <c r="B4" s="1"/>
      <c r="C4" s="1"/>
      <c r="D4" s="1"/>
      <c r="E4" s="1"/>
      <c r="F4" s="1"/>
      <c r="G4" s="1"/>
    </row>
    <row r="5" spans="1:7" ht="15.6" x14ac:dyDescent="0.3">
      <c r="A5" s="1"/>
      <c r="B5" s="1" t="s">
        <v>1</v>
      </c>
      <c r="C5" s="1"/>
      <c r="D5" s="1"/>
      <c r="E5" s="1"/>
      <c r="F5" s="1"/>
      <c r="G5" s="1"/>
    </row>
    <row r="6" spans="1:7" ht="15.6" x14ac:dyDescent="0.3">
      <c r="A6" s="1"/>
      <c r="B6" s="5" t="s">
        <v>2</v>
      </c>
      <c r="C6" s="1"/>
      <c r="D6" s="1"/>
      <c r="E6" s="1"/>
      <c r="F6" s="1"/>
      <c r="G6" s="1"/>
    </row>
    <row r="7" spans="1:7" ht="15.6" x14ac:dyDescent="0.3">
      <c r="A7" s="1"/>
      <c r="B7" s="5" t="s">
        <v>3</v>
      </c>
      <c r="C7" s="1"/>
      <c r="D7" s="1"/>
      <c r="E7" s="1"/>
      <c r="F7" s="1"/>
      <c r="G7" s="1"/>
    </row>
    <row r="8" spans="1:7" ht="15.75" x14ac:dyDescent="0.25">
      <c r="A8" s="1"/>
      <c r="B8" s="5"/>
      <c r="C8" s="1"/>
      <c r="D8" s="1"/>
      <c r="E8" s="1"/>
      <c r="F8" s="1"/>
      <c r="G8" s="1"/>
    </row>
    <row r="9" spans="1:7" ht="15.75" x14ac:dyDescent="0.25">
      <c r="A9" s="6" t="s">
        <v>19</v>
      </c>
      <c r="B9" s="5"/>
      <c r="C9" s="1"/>
      <c r="D9" s="1"/>
      <c r="E9" s="1"/>
      <c r="F9" s="1"/>
      <c r="G9" s="1"/>
    </row>
    <row r="10" spans="1:7" ht="15.75" x14ac:dyDescent="0.25">
      <c r="A10" s="6"/>
      <c r="B10" s="5"/>
      <c r="C10" s="1"/>
      <c r="D10" s="1"/>
      <c r="E10" s="1"/>
      <c r="F10" s="1"/>
      <c r="G10" s="1"/>
    </row>
    <row r="11" spans="1:7" ht="15.75" x14ac:dyDescent="0.25">
      <c r="A11" s="6"/>
      <c r="B11" s="5"/>
      <c r="C11" s="1"/>
      <c r="D11" s="1"/>
      <c r="E11" s="1"/>
      <c r="F11" s="1"/>
      <c r="G11" s="1"/>
    </row>
    <row r="12" spans="1:7" ht="15.75" x14ac:dyDescent="0.25">
      <c r="A12" s="6"/>
      <c r="B12" s="5"/>
      <c r="C12" s="1"/>
      <c r="D12" s="1"/>
      <c r="E12" s="1"/>
      <c r="F12" s="1"/>
      <c r="G12" s="1"/>
    </row>
    <row r="13" spans="1:7" ht="15.75" x14ac:dyDescent="0.25">
      <c r="A13" s="6"/>
      <c r="B13" s="5"/>
      <c r="C13" s="1"/>
      <c r="D13" s="1"/>
      <c r="E13" s="1"/>
      <c r="F13" s="1"/>
      <c r="G13" s="1"/>
    </row>
    <row r="14" spans="1:7" ht="15.6" x14ac:dyDescent="0.3">
      <c r="A14" s="6" t="s">
        <v>20</v>
      </c>
      <c r="B14" s="5"/>
      <c r="C14" s="1"/>
      <c r="D14" s="1"/>
      <c r="E14" s="1"/>
      <c r="F14" s="1"/>
      <c r="G14" s="1"/>
    </row>
    <row r="15" spans="1:7" ht="15.6" x14ac:dyDescent="0.3">
      <c r="A15" s="16" t="s">
        <v>21</v>
      </c>
    </row>
    <row r="16" spans="1:7" ht="15.6" x14ac:dyDescent="0.3">
      <c r="A16" s="16"/>
    </row>
    <row r="17" spans="1:3" ht="15.6" x14ac:dyDescent="0.3">
      <c r="A17" s="16"/>
    </row>
    <row r="18" spans="1:3" ht="15.6" x14ac:dyDescent="0.3">
      <c r="A18" s="16"/>
    </row>
    <row r="19" spans="1:3" ht="15.6" x14ac:dyDescent="0.3">
      <c r="A19" s="16"/>
    </row>
    <row r="20" spans="1:3" ht="15.6" x14ac:dyDescent="0.3">
      <c r="A20" s="16"/>
    </row>
    <row r="22" spans="1:3" ht="15.6" x14ac:dyDescent="0.3">
      <c r="A22" s="6" t="s">
        <v>22</v>
      </c>
    </row>
    <row r="23" spans="1:3" ht="15.6" x14ac:dyDescent="0.3">
      <c r="A23" s="6"/>
    </row>
    <row r="24" spans="1:3" ht="15.6" x14ac:dyDescent="0.3">
      <c r="A24" s="1" t="s">
        <v>24</v>
      </c>
      <c r="B24" s="5"/>
      <c r="C24" s="5"/>
    </row>
    <row r="25" spans="1:3" s="16" customFormat="1" ht="15.6" x14ac:dyDescent="0.3">
      <c r="A25" s="5" t="s">
        <v>28</v>
      </c>
      <c r="B25" s="1" t="s">
        <v>4</v>
      </c>
      <c r="C25" s="1"/>
    </row>
    <row r="26" spans="1:3" s="17" customFormat="1" ht="15.6" x14ac:dyDescent="0.3">
      <c r="A26" s="5" t="s">
        <v>28</v>
      </c>
      <c r="B26" s="1" t="s">
        <v>53</v>
      </c>
      <c r="C26" s="5"/>
    </row>
    <row r="27" spans="1:3" ht="15.6" x14ac:dyDescent="0.3">
      <c r="A27" s="5" t="s">
        <v>28</v>
      </c>
      <c r="B27" s="1" t="s">
        <v>27</v>
      </c>
      <c r="C27" s="5"/>
    </row>
    <row r="28" spans="1:3" ht="15.6" x14ac:dyDescent="0.3">
      <c r="A28" s="16" t="s">
        <v>25</v>
      </c>
    </row>
    <row r="29" spans="1:3" ht="15.6" x14ac:dyDescent="0.3">
      <c r="A29" s="16"/>
    </row>
    <row r="30" spans="1:3" ht="15.6" x14ac:dyDescent="0.3">
      <c r="A30" s="6"/>
    </row>
    <row r="31" spans="1:3" ht="15.6" x14ac:dyDescent="0.3">
      <c r="A31" s="16" t="s">
        <v>23</v>
      </c>
    </row>
  </sheetData>
  <mergeCells count="1">
    <mergeCell ref="B3:F3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F23" sqref="F23"/>
    </sheetView>
  </sheetViews>
  <sheetFormatPr baseColWidth="10" defaultColWidth="10.90625" defaultRowHeight="15.6" x14ac:dyDescent="0.3"/>
  <cols>
    <col min="1" max="1" width="41" style="1" customWidth="1"/>
    <col min="2" max="2" width="12.453125" style="1" customWidth="1"/>
    <col min="3" max="16384" width="10.90625" style="1"/>
  </cols>
  <sheetData>
    <row r="1" spans="1:7" ht="15.75" x14ac:dyDescent="0.25">
      <c r="A1" s="6" t="s">
        <v>31</v>
      </c>
      <c r="B1" s="6"/>
      <c r="C1" s="2"/>
      <c r="D1" s="3"/>
      <c r="E1" s="3"/>
      <c r="F1" s="3"/>
      <c r="G1" s="4"/>
    </row>
    <row r="3" spans="1:7" ht="15.75" x14ac:dyDescent="0.25">
      <c r="A3" s="6" t="s">
        <v>4</v>
      </c>
      <c r="B3" s="6"/>
    </row>
    <row r="4" spans="1:7" x14ac:dyDescent="0.3">
      <c r="A4" s="23" t="s">
        <v>5</v>
      </c>
      <c r="B4" s="23"/>
      <c r="C4" s="23"/>
      <c r="D4" s="23"/>
    </row>
    <row r="6" spans="1:7" ht="15.75" x14ac:dyDescent="0.25">
      <c r="A6" s="7" t="s">
        <v>11</v>
      </c>
      <c r="B6" s="7"/>
    </row>
    <row r="7" spans="1:7" ht="15.75" x14ac:dyDescent="0.25">
      <c r="A7" s="7"/>
      <c r="B7" s="7"/>
    </row>
    <row r="8" spans="1:7" ht="15.75" x14ac:dyDescent="0.25">
      <c r="A8" s="24" t="s">
        <v>12</v>
      </c>
      <c r="B8" s="29" t="s">
        <v>48</v>
      </c>
      <c r="C8" s="25" t="s">
        <v>6</v>
      </c>
      <c r="D8" s="25" t="s">
        <v>7</v>
      </c>
      <c r="E8" s="26" t="s">
        <v>8</v>
      </c>
    </row>
    <row r="9" spans="1:7" ht="15.75" x14ac:dyDescent="0.25">
      <c r="A9" s="9" t="s">
        <v>40</v>
      </c>
      <c r="B9" s="30">
        <v>25000</v>
      </c>
      <c r="C9" s="13"/>
      <c r="D9" s="13"/>
      <c r="E9" s="10"/>
    </row>
    <row r="10" spans="1:7" ht="15.75" x14ac:dyDescent="0.25">
      <c r="A10" s="9" t="s">
        <v>39</v>
      </c>
      <c r="B10" s="30">
        <v>5</v>
      </c>
      <c r="C10" s="13"/>
      <c r="D10" s="13"/>
      <c r="E10" s="10"/>
    </row>
    <row r="11" spans="1:7" ht="15.75" x14ac:dyDescent="0.25">
      <c r="A11" s="9" t="s">
        <v>49</v>
      </c>
      <c r="B11" s="30">
        <v>800</v>
      </c>
      <c r="C11" s="13"/>
      <c r="D11" s="13"/>
      <c r="E11" s="10"/>
    </row>
    <row r="12" spans="1:7" ht="15.75" x14ac:dyDescent="0.25">
      <c r="A12" s="9" t="s">
        <v>9</v>
      </c>
      <c r="B12" s="30"/>
      <c r="C12" s="13"/>
      <c r="D12" s="13"/>
      <c r="E12" s="10"/>
    </row>
    <row r="13" spans="1:7" x14ac:dyDescent="0.3">
      <c r="A13" s="9" t="s">
        <v>9</v>
      </c>
      <c r="B13" s="30"/>
      <c r="C13" s="13"/>
      <c r="D13" s="13"/>
      <c r="E13" s="10"/>
    </row>
    <row r="14" spans="1:7" x14ac:dyDescent="0.3">
      <c r="A14" s="9" t="s">
        <v>9</v>
      </c>
      <c r="B14" s="30"/>
      <c r="C14" s="13"/>
      <c r="D14" s="13"/>
      <c r="E14" s="10"/>
    </row>
    <row r="15" spans="1:7" x14ac:dyDescent="0.3">
      <c r="A15" s="9" t="s">
        <v>10</v>
      </c>
      <c r="B15" s="30">
        <v>2500</v>
      </c>
      <c r="C15" s="13"/>
      <c r="D15" s="13"/>
      <c r="E15" s="10"/>
    </row>
    <row r="16" spans="1:7" x14ac:dyDescent="0.3">
      <c r="A16" s="9" t="s">
        <v>50</v>
      </c>
      <c r="B16" s="30">
        <v>2500</v>
      </c>
      <c r="C16" s="13"/>
      <c r="D16" s="13"/>
      <c r="E16" s="10"/>
    </row>
    <row r="17" spans="1:6" x14ac:dyDescent="0.3">
      <c r="A17" s="9" t="s">
        <v>51</v>
      </c>
      <c r="B17" s="30">
        <v>3000</v>
      </c>
      <c r="C17" s="13"/>
      <c r="D17" s="13">
        <v>0</v>
      </c>
      <c r="E17" s="10"/>
    </row>
    <row r="18" spans="1:6" x14ac:dyDescent="0.3">
      <c r="A18" s="11" t="s">
        <v>38</v>
      </c>
      <c r="B18" s="50">
        <v>1.6400000000000001E-2</v>
      </c>
      <c r="C18" s="18"/>
      <c r="D18" s="18"/>
      <c r="E18" s="19"/>
      <c r="F18" s="8" t="s">
        <v>108</v>
      </c>
    </row>
    <row r="21" spans="1:6" x14ac:dyDescent="0.3">
      <c r="A21" s="7" t="s">
        <v>47</v>
      </c>
      <c r="B21" s="7"/>
    </row>
    <row r="23" spans="1:6" x14ac:dyDescent="0.3">
      <c r="A23" s="25" t="s">
        <v>13</v>
      </c>
      <c r="B23" s="31" t="s">
        <v>48</v>
      </c>
      <c r="C23" s="27" t="s">
        <v>6</v>
      </c>
      <c r="D23" s="25" t="s">
        <v>7</v>
      </c>
      <c r="E23" s="26" t="s">
        <v>8</v>
      </c>
    </row>
    <row r="24" spans="1:6" x14ac:dyDescent="0.3">
      <c r="A24" s="13" t="s">
        <v>14</v>
      </c>
      <c r="B24" s="33">
        <f>(B9-B17)/B10</f>
        <v>4400</v>
      </c>
      <c r="C24" s="14" t="e">
        <f>(C9-C17)/C10</f>
        <v>#DIV/0!</v>
      </c>
      <c r="D24" s="13" t="e">
        <f>(D9-D17)/D10</f>
        <v>#DIV/0!</v>
      </c>
      <c r="E24" s="14" t="e">
        <f>(E9-E17)/E10</f>
        <v>#DIV/0!</v>
      </c>
    </row>
    <row r="25" spans="1:6" x14ac:dyDescent="0.3">
      <c r="A25" s="13" t="s">
        <v>15</v>
      </c>
      <c r="B25" s="33">
        <f>((B9+B17)/2)*B18</f>
        <v>229.60000000000002</v>
      </c>
      <c r="C25" s="14">
        <f>((C9+C17)/2)*C18</f>
        <v>0</v>
      </c>
      <c r="D25" s="14">
        <f>((D9+D17)/2)*D18</f>
        <v>0</v>
      </c>
      <c r="E25" s="14">
        <f>((E9+E17)/2)*E18</f>
        <v>0</v>
      </c>
    </row>
    <row r="26" spans="1:6" x14ac:dyDescent="0.3">
      <c r="A26" s="13" t="s">
        <v>16</v>
      </c>
      <c r="B26" s="33">
        <f>B16/B10</f>
        <v>500</v>
      </c>
      <c r="C26" s="14" t="e">
        <f>C16/C10</f>
        <v>#DIV/0!</v>
      </c>
      <c r="D26" s="13" t="e">
        <f>D16/D10</f>
        <v>#DIV/0!</v>
      </c>
      <c r="E26" s="10" t="e">
        <f>E16/E10</f>
        <v>#DIV/0!</v>
      </c>
    </row>
    <row r="27" spans="1:6" x14ac:dyDescent="0.3">
      <c r="A27" s="13" t="s">
        <v>17</v>
      </c>
      <c r="B27" s="33">
        <f>B11</f>
        <v>800</v>
      </c>
      <c r="C27" s="14"/>
      <c r="D27" s="13"/>
      <c r="E27" s="10"/>
    </row>
    <row r="28" spans="1:6" x14ac:dyDescent="0.3">
      <c r="A28" s="13" t="s">
        <v>18</v>
      </c>
      <c r="B28" s="33">
        <f>B15</f>
        <v>2500</v>
      </c>
      <c r="C28" s="14"/>
      <c r="D28" s="13"/>
      <c r="E28" s="10"/>
    </row>
    <row r="29" spans="1:6" x14ac:dyDescent="0.3">
      <c r="A29" s="13"/>
      <c r="B29" s="33"/>
      <c r="C29" s="14"/>
      <c r="D29" s="13"/>
      <c r="E29" s="10"/>
    </row>
    <row r="30" spans="1:6" x14ac:dyDescent="0.3">
      <c r="A30" s="13"/>
      <c r="B30" s="33"/>
      <c r="C30" s="14"/>
      <c r="D30" s="13"/>
      <c r="E30" s="10"/>
    </row>
    <row r="31" spans="1:6" x14ac:dyDescent="0.3">
      <c r="A31" s="28"/>
      <c r="B31" s="32">
        <f>SUM(B24:B30)</f>
        <v>8429.6</v>
      </c>
      <c r="C31" s="3"/>
      <c r="D31" s="28"/>
      <c r="E31" s="4"/>
    </row>
  </sheetData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3"/>
  <sheetViews>
    <sheetView zoomScaleNormal="100" workbookViewId="0">
      <selection activeCell="B13" sqref="B13:D23"/>
    </sheetView>
  </sheetViews>
  <sheetFormatPr baseColWidth="10" defaultColWidth="10.90625" defaultRowHeight="15.6" x14ac:dyDescent="0.3"/>
  <cols>
    <col min="1" max="1" width="44.1796875" style="1" customWidth="1"/>
    <col min="2" max="16384" width="10.90625" style="1"/>
  </cols>
  <sheetData>
    <row r="2" spans="1:7" ht="15.75" x14ac:dyDescent="0.25">
      <c r="A2" s="6" t="s">
        <v>31</v>
      </c>
      <c r="B2" s="6"/>
      <c r="C2" s="2"/>
      <c r="D2" s="3"/>
      <c r="E2" s="3"/>
      <c r="F2" s="3"/>
      <c r="G2" s="4"/>
    </row>
    <row r="4" spans="1:7" ht="15.75" x14ac:dyDescent="0.25">
      <c r="A4" s="6" t="s">
        <v>52</v>
      </c>
      <c r="B4" s="6"/>
    </row>
    <row r="5" spans="1:7" x14ac:dyDescent="0.3">
      <c r="A5" s="1" t="s">
        <v>105</v>
      </c>
      <c r="B5" s="6"/>
    </row>
    <row r="6" spans="1:7" x14ac:dyDescent="0.3">
      <c r="A6" s="1" t="s">
        <v>106</v>
      </c>
      <c r="B6" s="6"/>
    </row>
    <row r="7" spans="1:7" x14ac:dyDescent="0.3">
      <c r="A7" s="23" t="s">
        <v>60</v>
      </c>
      <c r="B7" s="6"/>
    </row>
    <row r="8" spans="1:7" ht="15.75" x14ac:dyDescent="0.25">
      <c r="A8" s="1" t="s">
        <v>61</v>
      </c>
      <c r="B8" s="23"/>
      <c r="C8" s="23"/>
      <c r="D8" s="23"/>
    </row>
    <row r="10" spans="1:7" ht="15.75" x14ac:dyDescent="0.25">
      <c r="A10" s="7" t="s">
        <v>107</v>
      </c>
      <c r="B10" s="7"/>
    </row>
    <row r="11" spans="1:7" ht="15.75" x14ac:dyDescent="0.25">
      <c r="A11" s="7"/>
      <c r="B11" s="7"/>
    </row>
    <row r="12" spans="1:7" x14ac:dyDescent="0.3">
      <c r="A12" s="1" t="s">
        <v>57</v>
      </c>
    </row>
    <row r="13" spans="1:7" x14ac:dyDescent="0.3">
      <c r="A13" s="24" t="s">
        <v>12</v>
      </c>
      <c r="B13" s="25" t="s">
        <v>6</v>
      </c>
      <c r="C13" s="25" t="s">
        <v>7</v>
      </c>
      <c r="D13" s="26" t="s">
        <v>8</v>
      </c>
    </row>
    <row r="14" spans="1:7" x14ac:dyDescent="0.3">
      <c r="A14" s="9"/>
      <c r="B14" s="13"/>
      <c r="C14" s="13"/>
      <c r="D14" s="10"/>
    </row>
    <row r="15" spans="1:7" x14ac:dyDescent="0.3">
      <c r="A15" s="9"/>
      <c r="B15" s="13"/>
      <c r="C15" s="13"/>
      <c r="D15" s="10"/>
    </row>
    <row r="16" spans="1:7" x14ac:dyDescent="0.3">
      <c r="A16" s="9"/>
      <c r="B16" s="13"/>
      <c r="C16" s="13"/>
      <c r="D16" s="10"/>
    </row>
    <row r="17" spans="1:4" x14ac:dyDescent="0.3">
      <c r="A17" s="9"/>
      <c r="B17" s="13"/>
      <c r="C17" s="13"/>
      <c r="D17" s="10"/>
    </row>
    <row r="18" spans="1:4" x14ac:dyDescent="0.3">
      <c r="A18" s="9"/>
      <c r="B18" s="13"/>
      <c r="C18" s="13"/>
      <c r="D18" s="10"/>
    </row>
    <row r="19" spans="1:4" x14ac:dyDescent="0.3">
      <c r="A19" s="9"/>
      <c r="B19" s="13"/>
      <c r="C19" s="13"/>
      <c r="D19" s="10"/>
    </row>
    <row r="20" spans="1:4" x14ac:dyDescent="0.3">
      <c r="A20" s="9"/>
      <c r="B20" s="13"/>
      <c r="C20" s="13"/>
      <c r="D20" s="10"/>
    </row>
    <row r="21" spans="1:4" x14ac:dyDescent="0.3">
      <c r="A21" s="9"/>
      <c r="B21" s="13"/>
      <c r="C21" s="13"/>
      <c r="D21" s="10"/>
    </row>
    <row r="22" spans="1:4" x14ac:dyDescent="0.3">
      <c r="A22" s="9"/>
      <c r="B22" s="13"/>
      <c r="C22" s="13">
        <v>0</v>
      </c>
      <c r="D22" s="10"/>
    </row>
    <row r="23" spans="1:4" x14ac:dyDescent="0.3">
      <c r="A23" s="11"/>
      <c r="B23" s="18"/>
      <c r="C23" s="18"/>
      <c r="D23" s="19"/>
    </row>
  </sheetData>
  <pageMargins left="0.7" right="0.7" top="0.78740157499999996" bottom="0.78740157499999996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topLeftCell="A13" workbookViewId="0">
      <selection activeCell="C44" sqref="C44"/>
    </sheetView>
  </sheetViews>
  <sheetFormatPr baseColWidth="10" defaultRowHeight="15.6" x14ac:dyDescent="0.3"/>
  <cols>
    <col min="1" max="1" width="9.6328125" style="1" customWidth="1"/>
    <col min="2" max="2" width="51" style="1" customWidth="1"/>
    <col min="3" max="3" width="16.90625" style="1" customWidth="1"/>
    <col min="4" max="4" width="14.6328125" style="1" customWidth="1"/>
    <col min="5" max="16384" width="10.90625" style="1"/>
  </cols>
  <sheetData>
    <row r="1" spans="1:3" x14ac:dyDescent="0.3">
      <c r="A1" s="1" t="s">
        <v>68</v>
      </c>
    </row>
    <row r="3" spans="1:3" x14ac:dyDescent="0.3">
      <c r="A3" s="6" t="s">
        <v>69</v>
      </c>
    </row>
    <row r="4" spans="1:3" x14ac:dyDescent="0.3">
      <c r="A4" s="1" t="s">
        <v>9</v>
      </c>
    </row>
    <row r="5" spans="1:3" x14ac:dyDescent="0.3">
      <c r="A5" s="1" t="s">
        <v>9</v>
      </c>
    </row>
    <row r="6" spans="1:3" x14ac:dyDescent="0.3">
      <c r="A6" s="41" t="s">
        <v>100</v>
      </c>
    </row>
    <row r="8" spans="1:3" x14ac:dyDescent="0.3">
      <c r="A8" s="6" t="s">
        <v>70</v>
      </c>
    </row>
    <row r="9" spans="1:3" x14ac:dyDescent="0.3">
      <c r="A9" s="6"/>
      <c r="C9" s="1" t="s">
        <v>103</v>
      </c>
    </row>
    <row r="10" spans="1:3" x14ac:dyDescent="0.3">
      <c r="A10" s="39" t="s">
        <v>71</v>
      </c>
      <c r="B10" s="39"/>
      <c r="C10" s="39"/>
    </row>
    <row r="11" spans="1:3" x14ac:dyDescent="0.3">
      <c r="B11" s="16" t="s">
        <v>72</v>
      </c>
      <c r="C11" s="42">
        <v>110830</v>
      </c>
    </row>
    <row r="12" spans="1:3" x14ac:dyDescent="0.3">
      <c r="A12" s="39" t="s">
        <v>73</v>
      </c>
      <c r="B12" s="39"/>
      <c r="C12" s="39"/>
    </row>
    <row r="13" spans="1:3" x14ac:dyDescent="0.3">
      <c r="B13" s="16" t="s">
        <v>74</v>
      </c>
      <c r="C13" s="42">
        <v>2734</v>
      </c>
    </row>
    <row r="14" spans="1:3" x14ac:dyDescent="0.3">
      <c r="B14" s="16" t="s">
        <v>75</v>
      </c>
      <c r="C14" s="42">
        <v>668</v>
      </c>
    </row>
    <row r="15" spans="1:3" x14ac:dyDescent="0.3">
      <c r="B15" s="16" t="s">
        <v>76</v>
      </c>
      <c r="C15" s="42">
        <v>8313</v>
      </c>
    </row>
    <row r="16" spans="1:3" x14ac:dyDescent="0.3">
      <c r="B16" s="16" t="s">
        <v>77</v>
      </c>
      <c r="C16" s="42">
        <v>1818</v>
      </c>
    </row>
    <row r="17" spans="1:4" x14ac:dyDescent="0.3">
      <c r="B17" s="16" t="s">
        <v>78</v>
      </c>
      <c r="C17" s="42">
        <v>1818</v>
      </c>
    </row>
    <row r="18" spans="1:4" x14ac:dyDescent="0.3">
      <c r="A18" s="39" t="s">
        <v>79</v>
      </c>
      <c r="B18" s="39"/>
      <c r="C18" s="39"/>
    </row>
    <row r="19" spans="1:4" x14ac:dyDescent="0.3">
      <c r="B19" s="16" t="s">
        <v>80</v>
      </c>
      <c r="C19" s="42">
        <v>0</v>
      </c>
    </row>
    <row r="20" spans="1:4" x14ac:dyDescent="0.3">
      <c r="B20" s="16" t="s">
        <v>81</v>
      </c>
      <c r="C20" s="42">
        <v>6574</v>
      </c>
    </row>
    <row r="21" spans="1:4" x14ac:dyDescent="0.3">
      <c r="B21" s="16" t="s">
        <v>82</v>
      </c>
      <c r="C21" s="42">
        <v>394</v>
      </c>
    </row>
    <row r="22" spans="1:4" x14ac:dyDescent="0.3">
      <c r="B22" s="16" t="s">
        <v>83</v>
      </c>
      <c r="C22" s="42">
        <v>1876</v>
      </c>
    </row>
    <row r="23" spans="1:4" x14ac:dyDescent="0.3">
      <c r="B23" s="16" t="s">
        <v>84</v>
      </c>
      <c r="C23" s="42">
        <v>6167</v>
      </c>
    </row>
    <row r="24" spans="1:4" x14ac:dyDescent="0.3">
      <c r="A24" s="39" t="s">
        <v>85</v>
      </c>
      <c r="B24" s="39"/>
      <c r="C24" s="39"/>
    </row>
    <row r="25" spans="1:4" x14ac:dyDescent="0.3">
      <c r="B25" s="16" t="s">
        <v>86</v>
      </c>
      <c r="C25" s="42">
        <v>1073</v>
      </c>
    </row>
    <row r="26" spans="1:4" x14ac:dyDescent="0.3">
      <c r="B26" s="16" t="s">
        <v>87</v>
      </c>
      <c r="C26" s="42">
        <v>3901</v>
      </c>
    </row>
    <row r="27" spans="1:4" x14ac:dyDescent="0.3">
      <c r="B27" s="16" t="s">
        <v>88</v>
      </c>
      <c r="C27" s="42">
        <v>220</v>
      </c>
    </row>
    <row r="28" spans="1:4" x14ac:dyDescent="0.3">
      <c r="B28" s="16" t="s">
        <v>89</v>
      </c>
      <c r="C28" s="42">
        <v>1171</v>
      </c>
    </row>
    <row r="29" spans="1:4" x14ac:dyDescent="0.3">
      <c r="A29" s="39" t="s">
        <v>14</v>
      </c>
      <c r="B29" s="39"/>
      <c r="C29" s="39"/>
    </row>
    <row r="30" spans="1:4" x14ac:dyDescent="0.3">
      <c r="B30" s="16" t="s">
        <v>90</v>
      </c>
      <c r="C30" s="42">
        <v>1768</v>
      </c>
      <c r="D30" s="16" t="s">
        <v>104</v>
      </c>
    </row>
    <row r="31" spans="1:4" x14ac:dyDescent="0.3">
      <c r="B31" s="16" t="s">
        <v>93</v>
      </c>
      <c r="C31" s="42">
        <v>1408</v>
      </c>
      <c r="D31" s="16" t="s">
        <v>104</v>
      </c>
    </row>
    <row r="32" spans="1:4" x14ac:dyDescent="0.3">
      <c r="A32" s="40" t="s">
        <v>92</v>
      </c>
      <c r="B32" s="39"/>
      <c r="C32" s="43">
        <f>SUM(C11:C31)</f>
        <v>150733</v>
      </c>
    </row>
    <row r="34" spans="1:4" x14ac:dyDescent="0.3">
      <c r="A34" s="6" t="s">
        <v>97</v>
      </c>
      <c r="B34" s="6"/>
    </row>
    <row r="35" spans="1:4" x14ac:dyDescent="0.3">
      <c r="A35" s="39" t="s">
        <v>99</v>
      </c>
      <c r="B35" s="40"/>
      <c r="C35" s="39"/>
    </row>
    <row r="36" spans="1:4" s="44" customFormat="1" x14ac:dyDescent="0.3">
      <c r="B36" s="44" t="s">
        <v>94</v>
      </c>
      <c r="C36" s="45">
        <v>-26741</v>
      </c>
      <c r="D36" s="45"/>
    </row>
    <row r="37" spans="1:4" s="44" customFormat="1" x14ac:dyDescent="0.3">
      <c r="B37" s="44" t="s">
        <v>95</v>
      </c>
      <c r="C37" s="45">
        <v>-27694</v>
      </c>
    </row>
    <row r="38" spans="1:4" s="44" customFormat="1" x14ac:dyDescent="0.3">
      <c r="B38" s="44" t="s">
        <v>96</v>
      </c>
      <c r="C38" s="45">
        <v>-1196</v>
      </c>
    </row>
    <row r="39" spans="1:4" x14ac:dyDescent="0.3">
      <c r="A39" s="39" t="s">
        <v>98</v>
      </c>
      <c r="B39" s="39"/>
      <c r="C39" s="39"/>
    </row>
    <row r="40" spans="1:4" s="16" customFormat="1" x14ac:dyDescent="0.3">
      <c r="B40" s="44" t="s">
        <v>91</v>
      </c>
      <c r="C40" s="45">
        <v>-617</v>
      </c>
      <c r="D40" s="16" t="s">
        <v>104</v>
      </c>
    </row>
    <row r="41" spans="1:4" x14ac:dyDescent="0.3">
      <c r="A41" s="40" t="s">
        <v>101</v>
      </c>
      <c r="B41" s="39"/>
      <c r="C41" s="46">
        <f>SUM(C36:C40)</f>
        <v>-56248</v>
      </c>
    </row>
    <row r="43" spans="1:4" x14ac:dyDescent="0.3">
      <c r="A43" s="40" t="s">
        <v>102</v>
      </c>
      <c r="B43" s="39"/>
      <c r="C43" s="43">
        <f>C32+C41</f>
        <v>94485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9"/>
  <sheetViews>
    <sheetView tabSelected="1" workbookViewId="0">
      <selection activeCell="B4" sqref="B4"/>
    </sheetView>
  </sheetViews>
  <sheetFormatPr baseColWidth="10" defaultColWidth="10.90625" defaultRowHeight="15.6" x14ac:dyDescent="0.3"/>
  <cols>
    <col min="1" max="1" width="32.1796875" style="1" customWidth="1"/>
    <col min="2" max="2" width="23.453125" style="1" customWidth="1"/>
    <col min="3" max="3" width="12.90625" style="1" customWidth="1"/>
    <col min="4" max="16384" width="10.90625" style="1"/>
  </cols>
  <sheetData>
    <row r="3" spans="1:5" x14ac:dyDescent="0.3">
      <c r="A3" s="1" t="s">
        <v>32</v>
      </c>
      <c r="B3" s="1" t="s">
        <v>63</v>
      </c>
    </row>
    <row r="4" spans="1:5" x14ac:dyDescent="0.3">
      <c r="A4" s="1" t="s">
        <v>33</v>
      </c>
      <c r="B4" s="1" t="s">
        <v>34</v>
      </c>
    </row>
    <row r="7" spans="1:5" ht="15.75" x14ac:dyDescent="0.25">
      <c r="A7" s="6" t="s">
        <v>43</v>
      </c>
    </row>
    <row r="8" spans="1:5" ht="15.75" x14ac:dyDescent="0.25">
      <c r="A8" s="6"/>
    </row>
    <row r="9" spans="1:5" ht="18" x14ac:dyDescent="0.35">
      <c r="A9" s="34" t="s">
        <v>42</v>
      </c>
      <c r="B9" s="1" t="s">
        <v>44</v>
      </c>
      <c r="C9" s="20" t="s">
        <v>35</v>
      </c>
      <c r="D9" s="21"/>
    </row>
    <row r="10" spans="1:5" ht="15.75" x14ac:dyDescent="0.25">
      <c r="C10" s="11" t="s">
        <v>33</v>
      </c>
      <c r="D10" s="12"/>
    </row>
    <row r="12" spans="1:5" ht="18.75" x14ac:dyDescent="0.3">
      <c r="A12" s="34" t="s">
        <v>41</v>
      </c>
      <c r="B12" s="1" t="s">
        <v>45</v>
      </c>
      <c r="C12" s="20" t="s">
        <v>36</v>
      </c>
      <c r="D12" s="22"/>
      <c r="E12" s="21" t="s">
        <v>37</v>
      </c>
    </row>
    <row r="13" spans="1:5" x14ac:dyDescent="0.3">
      <c r="A13" s="1" t="s">
        <v>46</v>
      </c>
      <c r="C13" s="11">
        <v>2</v>
      </c>
      <c r="D13" s="15"/>
      <c r="E13" s="12"/>
    </row>
    <row r="15" spans="1:5" ht="18.600000000000001" x14ac:dyDescent="0.4">
      <c r="A15" s="34" t="s">
        <v>26</v>
      </c>
      <c r="B15" s="1" t="s">
        <v>58</v>
      </c>
      <c r="C15" s="35" t="s">
        <v>62</v>
      </c>
      <c r="D15" s="21"/>
    </row>
    <row r="16" spans="1:5" ht="18" x14ac:dyDescent="0.35">
      <c r="A16" s="34"/>
      <c r="B16" s="1" t="s">
        <v>59</v>
      </c>
      <c r="C16" s="11"/>
      <c r="D16" s="12"/>
    </row>
    <row r="17" spans="1:1" ht="24" customHeight="1" x14ac:dyDescent="0.4">
      <c r="A17" s="1" t="s">
        <v>54</v>
      </c>
    </row>
    <row r="18" spans="1:1" x14ac:dyDescent="0.3">
      <c r="A18" s="1" t="s">
        <v>55</v>
      </c>
    </row>
    <row r="19" spans="1:1" x14ac:dyDescent="0.3">
      <c r="A19" s="1" t="s">
        <v>56</v>
      </c>
    </row>
  </sheetData>
  <pageMargins left="0.7" right="0.7" top="0.78740157499999996" bottom="0.78740157499999996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5"/>
  <sheetViews>
    <sheetView workbookViewId="0">
      <selection activeCell="E27" sqref="E27"/>
    </sheetView>
  </sheetViews>
  <sheetFormatPr baseColWidth="10" defaultColWidth="18" defaultRowHeight="15.6" x14ac:dyDescent="0.3"/>
  <cols>
    <col min="1" max="1" width="18" style="6"/>
    <col min="2" max="15" width="7.36328125" style="1" customWidth="1"/>
    <col min="16" max="16384" width="18" style="1"/>
  </cols>
  <sheetData>
    <row r="1" spans="1:15" x14ac:dyDescent="0.3">
      <c r="A1" s="6" t="s">
        <v>67</v>
      </c>
    </row>
    <row r="3" spans="1:15" ht="15.75" x14ac:dyDescent="0.25">
      <c r="A3" s="6" t="s">
        <v>64</v>
      </c>
    </row>
    <row r="4" spans="1:15" x14ac:dyDescent="0.3">
      <c r="A4" s="6" t="s">
        <v>65</v>
      </c>
    </row>
    <row r="5" spans="1:15" ht="15.75" x14ac:dyDescent="0.25">
      <c r="A5" s="6" t="s">
        <v>66</v>
      </c>
      <c r="B5" s="37">
        <v>0.01</v>
      </c>
      <c r="C5" s="37">
        <v>1.4999999999999999E-2</v>
      </c>
      <c r="D5" s="37">
        <v>0.02</v>
      </c>
      <c r="E5" s="37">
        <v>2.5000000000000001E-2</v>
      </c>
      <c r="F5" s="37">
        <v>0.03</v>
      </c>
      <c r="G5" s="37">
        <v>3.5000000000000003E-2</v>
      </c>
      <c r="H5" s="37">
        <v>0.04</v>
      </c>
      <c r="I5" s="37">
        <v>4.4999999999999998E-2</v>
      </c>
      <c r="J5" s="37">
        <v>0.05</v>
      </c>
      <c r="K5" s="37">
        <v>5.5E-2</v>
      </c>
      <c r="L5" s="38">
        <v>0.06</v>
      </c>
      <c r="M5" s="37">
        <v>6.5000000000000002E-2</v>
      </c>
      <c r="N5" s="38">
        <v>7.0000000000000007E-2</v>
      </c>
      <c r="O5" s="37">
        <v>7.4999999999999997E-2</v>
      </c>
    </row>
    <row r="6" spans="1:15" ht="15.75" x14ac:dyDescent="0.25">
      <c r="A6" s="6">
        <v>1</v>
      </c>
      <c r="B6" s="36">
        <f>POWER(1/(1+0.01),A6)</f>
        <v>0.99009900990099009</v>
      </c>
      <c r="C6" s="36">
        <f>POWER(1/(1+0.015),A6)</f>
        <v>0.98522167487684742</v>
      </c>
      <c r="D6" s="36">
        <f>POWER(1/(1+0.02),A6)</f>
        <v>0.98039215686274506</v>
      </c>
      <c r="E6" s="36">
        <f>POWER(1/(1+0.025),A6)</f>
        <v>0.97560975609756106</v>
      </c>
      <c r="F6" s="36">
        <f>POWER(1/(1+0.03),A6)</f>
        <v>0.970873786407767</v>
      </c>
      <c r="G6" s="36">
        <f>POWER(1/(1+0.035),A6)</f>
        <v>0.96618357487922713</v>
      </c>
      <c r="H6" s="36">
        <f>POWER(1/(1+0.04),A6)</f>
        <v>0.96153846153846145</v>
      </c>
      <c r="I6" s="36">
        <f>POWER(1/(1+0.045),A6)</f>
        <v>0.95693779904306231</v>
      </c>
      <c r="J6" s="36">
        <f>POWER(1/(1+0.05),A6)</f>
        <v>0.95238095238095233</v>
      </c>
      <c r="K6" s="36">
        <f>POWER(1/(1+0.055),A6)</f>
        <v>0.94786729857819907</v>
      </c>
      <c r="L6" s="36">
        <f>POWER(1/(1+0.06),A6)</f>
        <v>0.94339622641509424</v>
      </c>
      <c r="M6" s="36">
        <f>POWER(1/(1+0.065),A6)</f>
        <v>0.93896713615023475</v>
      </c>
      <c r="N6" s="36">
        <f>POWER(1/(1+0.07),A6)</f>
        <v>0.93457943925233644</v>
      </c>
      <c r="O6" s="36">
        <f>POWER(1/(1+0.075),A6)</f>
        <v>0.93023255813953487</v>
      </c>
    </row>
    <row r="7" spans="1:15" ht="15.75" x14ac:dyDescent="0.25">
      <c r="A7" s="6">
        <v>2</v>
      </c>
      <c r="B7" s="36">
        <f t="shared" ref="B7:B70" si="0">POWER(1/(1+0.01),A7)</f>
        <v>0.98029604940692083</v>
      </c>
      <c r="C7" s="36">
        <f t="shared" ref="C7:C70" si="1">POWER(1/(1+0.015),A7)</f>
        <v>0.97066174864714039</v>
      </c>
      <c r="D7" s="36">
        <f t="shared" ref="D7:D70" si="2">POWER(1/(1+0.02),A7)</f>
        <v>0.96116878123798533</v>
      </c>
      <c r="E7" s="36">
        <f t="shared" ref="E7:E70" si="3">POWER(1/(1+0.025),A7)</f>
        <v>0.95181439619274255</v>
      </c>
      <c r="F7" s="36">
        <f t="shared" ref="F7:F70" si="4">POWER(1/(1+0.03),A7)</f>
        <v>0.94259590913375435</v>
      </c>
      <c r="G7" s="36">
        <f t="shared" ref="G7:G70" si="5">POWER(1/(1+0.035),A7)</f>
        <v>0.93351070036640305</v>
      </c>
      <c r="H7" s="36">
        <f t="shared" ref="H7:H70" si="6">POWER(1/(1+0.04),A7)</f>
        <v>0.92455621301775126</v>
      </c>
      <c r="I7" s="36">
        <f t="shared" ref="I7:I70" si="7">POWER(1/(1+0.045),A7)</f>
        <v>0.91572995123738032</v>
      </c>
      <c r="J7" s="36">
        <f t="shared" ref="J7:J70" si="8">POWER(1/(1+0.05),A7)</f>
        <v>0.90702947845804982</v>
      </c>
      <c r="K7" s="36">
        <f t="shared" ref="K7:K70" si="9">POWER(1/(1+0.055),A7)</f>
        <v>0.89845241571393275</v>
      </c>
      <c r="L7" s="36">
        <f t="shared" ref="L7:L70" si="10">POWER(1/(1+0.06),A7)</f>
        <v>0.88999644001423972</v>
      </c>
      <c r="M7" s="36">
        <f t="shared" ref="M7:M70" si="11">POWER(1/(1+0.065),A7)</f>
        <v>0.88165928277017347</v>
      </c>
      <c r="N7" s="36">
        <f t="shared" ref="N7:N70" si="12">POWER(1/(1+0.07),A7)</f>
        <v>0.87343872827321167</v>
      </c>
      <c r="O7" s="36">
        <f t="shared" ref="O7:O70" si="13">POWER(1/(1+0.075),A7)</f>
        <v>0.86533261222282309</v>
      </c>
    </row>
    <row r="8" spans="1:15" ht="15.75" x14ac:dyDescent="0.25">
      <c r="A8" s="6">
        <v>3</v>
      </c>
      <c r="B8" s="36">
        <f t="shared" si="0"/>
        <v>0.97059014792764442</v>
      </c>
      <c r="C8" s="36">
        <f t="shared" si="1"/>
        <v>0.95631699374102519</v>
      </c>
      <c r="D8" s="36">
        <f t="shared" si="2"/>
        <v>0.94232233454704439</v>
      </c>
      <c r="E8" s="36">
        <f t="shared" si="3"/>
        <v>0.92859941091974896</v>
      </c>
      <c r="F8" s="36">
        <f t="shared" si="4"/>
        <v>0.91514165935315961</v>
      </c>
      <c r="G8" s="36">
        <f t="shared" si="5"/>
        <v>0.90194270566802237</v>
      </c>
      <c r="H8" s="36">
        <f t="shared" si="6"/>
        <v>0.88899635867091464</v>
      </c>
      <c r="I8" s="36">
        <f t="shared" si="7"/>
        <v>0.8762966040549095</v>
      </c>
      <c r="J8" s="36">
        <f t="shared" si="8"/>
        <v>0.86383759853147601</v>
      </c>
      <c r="K8" s="36">
        <f t="shared" si="9"/>
        <v>0.85161366418382256</v>
      </c>
      <c r="L8" s="36">
        <f t="shared" si="10"/>
        <v>0.83961928303230149</v>
      </c>
      <c r="M8" s="36">
        <f t="shared" si="11"/>
        <v>0.82784909180297983</v>
      </c>
      <c r="N8" s="36">
        <f t="shared" si="12"/>
        <v>0.81629787689085198</v>
      </c>
      <c r="O8" s="36">
        <f t="shared" si="13"/>
        <v>0.80496056950960282</v>
      </c>
    </row>
    <row r="9" spans="1:15" ht="15.75" x14ac:dyDescent="0.25">
      <c r="A9" s="6">
        <v>4</v>
      </c>
      <c r="B9" s="36">
        <f t="shared" si="0"/>
        <v>0.96098034448281622</v>
      </c>
      <c r="C9" s="36">
        <f t="shared" si="1"/>
        <v>0.94218423028672438</v>
      </c>
      <c r="D9" s="36">
        <f t="shared" si="2"/>
        <v>0.92384542602651409</v>
      </c>
      <c r="E9" s="36">
        <f t="shared" si="3"/>
        <v>0.90595064479975507</v>
      </c>
      <c r="F9" s="36">
        <f t="shared" si="4"/>
        <v>0.88848704791568889</v>
      </c>
      <c r="G9" s="36">
        <f t="shared" si="5"/>
        <v>0.87144222769857238</v>
      </c>
      <c r="H9" s="36">
        <f t="shared" si="6"/>
        <v>0.85480419102972549</v>
      </c>
      <c r="I9" s="36">
        <f t="shared" si="7"/>
        <v>0.83856134359321499</v>
      </c>
      <c r="J9" s="36">
        <f t="shared" si="8"/>
        <v>0.82270247479188185</v>
      </c>
      <c r="K9" s="36">
        <f t="shared" si="9"/>
        <v>0.80721674330220139</v>
      </c>
      <c r="L9" s="36">
        <f t="shared" si="10"/>
        <v>0.79209366323802022</v>
      </c>
      <c r="M9" s="36">
        <f t="shared" si="11"/>
        <v>0.77732309089481666</v>
      </c>
      <c r="N9" s="36">
        <f t="shared" si="12"/>
        <v>0.76289521204752531</v>
      </c>
      <c r="O9" s="36">
        <f t="shared" si="13"/>
        <v>0.74880052977637468</v>
      </c>
    </row>
    <row r="10" spans="1:15" ht="15.75" x14ac:dyDescent="0.25">
      <c r="A10" s="6">
        <v>5</v>
      </c>
      <c r="B10" s="36">
        <f t="shared" si="0"/>
        <v>0.95146568760674877</v>
      </c>
      <c r="C10" s="36">
        <f t="shared" si="1"/>
        <v>0.92826032540563985</v>
      </c>
      <c r="D10" s="36">
        <f t="shared" si="2"/>
        <v>0.90573080982991572</v>
      </c>
      <c r="E10" s="36">
        <f t="shared" si="3"/>
        <v>0.88385428760951723</v>
      </c>
      <c r="F10" s="36">
        <f t="shared" si="4"/>
        <v>0.862608784384164</v>
      </c>
      <c r="G10" s="36">
        <f t="shared" si="5"/>
        <v>0.84197316685852408</v>
      </c>
      <c r="H10" s="36">
        <f t="shared" si="6"/>
        <v>0.82192710675935132</v>
      </c>
      <c r="I10" s="36">
        <f t="shared" si="7"/>
        <v>0.80245104650068433</v>
      </c>
      <c r="J10" s="36">
        <f t="shared" si="8"/>
        <v>0.78352616646845885</v>
      </c>
      <c r="K10" s="36">
        <f t="shared" si="9"/>
        <v>0.76513435384094919</v>
      </c>
      <c r="L10" s="36">
        <f t="shared" si="10"/>
        <v>0.74725817286605678</v>
      </c>
      <c r="M10" s="36">
        <f t="shared" si="11"/>
        <v>0.72988083652095459</v>
      </c>
      <c r="N10" s="36">
        <f t="shared" si="12"/>
        <v>0.71298617948366849</v>
      </c>
      <c r="O10" s="36">
        <f t="shared" si="13"/>
        <v>0.69655863235011595</v>
      </c>
    </row>
    <row r="11" spans="1:15" ht="15.75" x14ac:dyDescent="0.25">
      <c r="A11" s="6">
        <v>6</v>
      </c>
      <c r="B11" s="36">
        <f t="shared" si="0"/>
        <v>0.94204523525420658</v>
      </c>
      <c r="C11" s="36">
        <f t="shared" si="1"/>
        <v>0.91454219251787194</v>
      </c>
      <c r="D11" s="36">
        <f t="shared" si="2"/>
        <v>0.88797138218619187</v>
      </c>
      <c r="E11" s="36">
        <f t="shared" si="3"/>
        <v>0.8622968659605047</v>
      </c>
      <c r="F11" s="36">
        <f t="shared" si="4"/>
        <v>0.83748425668365434</v>
      </c>
      <c r="G11" s="36">
        <f t="shared" si="5"/>
        <v>0.81350064430775282</v>
      </c>
      <c r="H11" s="36">
        <f t="shared" si="6"/>
        <v>0.79031452573014538</v>
      </c>
      <c r="I11" s="36">
        <f t="shared" si="7"/>
        <v>0.76789573827816693</v>
      </c>
      <c r="J11" s="36">
        <f t="shared" si="8"/>
        <v>0.7462153966366275</v>
      </c>
      <c r="K11" s="36">
        <f t="shared" si="9"/>
        <v>0.72524583302459633</v>
      </c>
      <c r="L11" s="36">
        <f t="shared" si="10"/>
        <v>0.70496054043967604</v>
      </c>
      <c r="M11" s="36">
        <f t="shared" si="11"/>
        <v>0.6853341187990184</v>
      </c>
      <c r="N11" s="36">
        <f t="shared" si="12"/>
        <v>0.66634222381651265</v>
      </c>
      <c r="O11" s="36">
        <f t="shared" si="13"/>
        <v>0.6479615184652241</v>
      </c>
    </row>
    <row r="12" spans="1:15" ht="15.75" x14ac:dyDescent="0.25">
      <c r="A12" s="6">
        <v>7</v>
      </c>
      <c r="B12" s="36">
        <f t="shared" si="0"/>
        <v>0.93271805470713531</v>
      </c>
      <c r="C12" s="36">
        <f t="shared" si="1"/>
        <v>0.90102679065800206</v>
      </c>
      <c r="D12" s="36">
        <f t="shared" si="2"/>
        <v>0.87056017861391355</v>
      </c>
      <c r="E12" s="36">
        <f t="shared" si="3"/>
        <v>0.84126523508341933</v>
      </c>
      <c r="F12" s="36">
        <f t="shared" si="4"/>
        <v>0.81309151134335378</v>
      </c>
      <c r="G12" s="36">
        <f t="shared" si="5"/>
        <v>0.78599096068381924</v>
      </c>
      <c r="H12" s="36">
        <f t="shared" si="6"/>
        <v>0.75991781320206286</v>
      </c>
      <c r="I12" s="36">
        <f t="shared" si="7"/>
        <v>0.73482845768245642</v>
      </c>
      <c r="J12" s="36">
        <f t="shared" si="8"/>
        <v>0.71068133013012136</v>
      </c>
      <c r="K12" s="36">
        <f t="shared" si="9"/>
        <v>0.68743680855411982</v>
      </c>
      <c r="L12" s="36">
        <f t="shared" si="10"/>
        <v>0.66505711362233577</v>
      </c>
      <c r="M12" s="36">
        <f t="shared" si="11"/>
        <v>0.64350621483475912</v>
      </c>
      <c r="N12" s="36">
        <f t="shared" si="12"/>
        <v>0.6227497418845912</v>
      </c>
      <c r="O12" s="36">
        <f t="shared" si="13"/>
        <v>0.60275490089788286</v>
      </c>
    </row>
    <row r="13" spans="1:15" ht="15.75" x14ac:dyDescent="0.25">
      <c r="A13" s="6">
        <v>8</v>
      </c>
      <c r="B13" s="36">
        <f t="shared" si="0"/>
        <v>0.92348322248231207</v>
      </c>
      <c r="C13" s="36">
        <f t="shared" si="1"/>
        <v>0.88771112380098727</v>
      </c>
      <c r="D13" s="36">
        <f t="shared" si="2"/>
        <v>0.85349037119011129</v>
      </c>
      <c r="E13" s="36">
        <f t="shared" si="3"/>
        <v>0.82074657081309199</v>
      </c>
      <c r="F13" s="36">
        <f t="shared" si="4"/>
        <v>0.78940923431393561</v>
      </c>
      <c r="G13" s="36">
        <f t="shared" si="5"/>
        <v>0.75941155621625045</v>
      </c>
      <c r="H13" s="36">
        <f t="shared" si="6"/>
        <v>0.73069020500198345</v>
      </c>
      <c r="I13" s="36">
        <f t="shared" si="7"/>
        <v>0.70318512696885793</v>
      </c>
      <c r="J13" s="36">
        <f t="shared" si="8"/>
        <v>0.676839362028687</v>
      </c>
      <c r="K13" s="36">
        <f t="shared" si="9"/>
        <v>0.65159887066741207</v>
      </c>
      <c r="L13" s="36">
        <f t="shared" si="10"/>
        <v>0.62741237134182615</v>
      </c>
      <c r="M13" s="36">
        <f t="shared" si="11"/>
        <v>0.60423118763827144</v>
      </c>
      <c r="N13" s="36">
        <f t="shared" si="12"/>
        <v>0.58200910456503863</v>
      </c>
      <c r="O13" s="36">
        <f t="shared" si="13"/>
        <v>0.56070223339337943</v>
      </c>
    </row>
    <row r="14" spans="1:15" x14ac:dyDescent="0.3">
      <c r="A14" s="6">
        <v>9</v>
      </c>
      <c r="B14" s="36">
        <f t="shared" si="0"/>
        <v>0.91433982423991289</v>
      </c>
      <c r="C14" s="36">
        <f t="shared" si="1"/>
        <v>0.87459224019801718</v>
      </c>
      <c r="D14" s="36">
        <f t="shared" si="2"/>
        <v>0.83675526587265814</v>
      </c>
      <c r="E14" s="36">
        <f t="shared" si="3"/>
        <v>0.8007283617688703</v>
      </c>
      <c r="F14" s="36">
        <f t="shared" si="4"/>
        <v>0.76641673234362684</v>
      </c>
      <c r="G14" s="36">
        <f t="shared" si="5"/>
        <v>0.73373097218961403</v>
      </c>
      <c r="H14" s="36">
        <f t="shared" si="6"/>
        <v>0.70258673557883022</v>
      </c>
      <c r="I14" s="36">
        <f t="shared" si="7"/>
        <v>0.67290442772139525</v>
      </c>
      <c r="J14" s="36">
        <f t="shared" si="8"/>
        <v>0.64460891621779715</v>
      </c>
      <c r="K14" s="36">
        <f t="shared" si="9"/>
        <v>0.61762926129612516</v>
      </c>
      <c r="L14" s="36">
        <f t="shared" si="10"/>
        <v>0.59189846353002462</v>
      </c>
      <c r="M14" s="36">
        <f t="shared" si="11"/>
        <v>0.56735322782936282</v>
      </c>
      <c r="N14" s="36">
        <f t="shared" si="12"/>
        <v>0.54393374258414828</v>
      </c>
      <c r="O14" s="36">
        <f t="shared" si="13"/>
        <v>0.52158347292407392</v>
      </c>
    </row>
    <row r="15" spans="1:15" x14ac:dyDescent="0.3">
      <c r="A15" s="6">
        <v>10</v>
      </c>
      <c r="B15" s="36">
        <f t="shared" si="0"/>
        <v>0.90528695469298304</v>
      </c>
      <c r="C15" s="36">
        <f t="shared" si="1"/>
        <v>0.8616672317221844</v>
      </c>
      <c r="D15" s="36">
        <f t="shared" si="2"/>
        <v>0.82034829987515501</v>
      </c>
      <c r="E15" s="36">
        <f t="shared" si="3"/>
        <v>0.78119840172572719</v>
      </c>
      <c r="F15" s="36">
        <f t="shared" si="4"/>
        <v>0.74409391489672505</v>
      </c>
      <c r="G15" s="36">
        <f t="shared" si="5"/>
        <v>0.70891881370977206</v>
      </c>
      <c r="H15" s="36">
        <f t="shared" si="6"/>
        <v>0.67556416882579817</v>
      </c>
      <c r="I15" s="36">
        <f t="shared" si="7"/>
        <v>0.64392768203004336</v>
      </c>
      <c r="J15" s="36">
        <f t="shared" si="8"/>
        <v>0.6139132535407591</v>
      </c>
      <c r="K15" s="36">
        <f t="shared" si="9"/>
        <v>0.58543057942760679</v>
      </c>
      <c r="L15" s="36">
        <f t="shared" si="10"/>
        <v>0.55839477691511752</v>
      </c>
      <c r="M15" s="36">
        <f t="shared" si="11"/>
        <v>0.53272603552052855</v>
      </c>
      <c r="N15" s="36">
        <f t="shared" si="12"/>
        <v>0.50834929213471802</v>
      </c>
      <c r="O15" s="36">
        <f t="shared" si="13"/>
        <v>0.48519392830146407</v>
      </c>
    </row>
    <row r="16" spans="1:15" x14ac:dyDescent="0.3">
      <c r="A16" s="6">
        <v>11</v>
      </c>
      <c r="B16" s="36">
        <f t="shared" si="0"/>
        <v>0.89632371751780504</v>
      </c>
      <c r="C16" s="36">
        <f t="shared" si="1"/>
        <v>0.84893323322382719</v>
      </c>
      <c r="D16" s="36">
        <f t="shared" si="2"/>
        <v>0.80426303909328911</v>
      </c>
      <c r="E16" s="36">
        <f t="shared" si="3"/>
        <v>0.76214478217144122</v>
      </c>
      <c r="F16" s="36">
        <f t="shared" si="4"/>
        <v>0.72242127659876221</v>
      </c>
      <c r="G16" s="36">
        <f t="shared" si="5"/>
        <v>0.6849457137292484</v>
      </c>
      <c r="H16" s="36">
        <f t="shared" si="6"/>
        <v>0.64958093156326746</v>
      </c>
      <c r="I16" s="36">
        <f t="shared" si="7"/>
        <v>0.61619873878473053</v>
      </c>
      <c r="J16" s="36">
        <f t="shared" si="8"/>
        <v>0.58467928908643729</v>
      </c>
      <c r="K16" s="36">
        <f t="shared" si="9"/>
        <v>0.55491050182711554</v>
      </c>
      <c r="L16" s="36">
        <f t="shared" si="10"/>
        <v>0.52678752539162021</v>
      </c>
      <c r="M16" s="36">
        <f t="shared" si="11"/>
        <v>0.50021223992537889</v>
      </c>
      <c r="N16" s="36">
        <f t="shared" si="12"/>
        <v>0.47509279638758689</v>
      </c>
      <c r="O16" s="36">
        <f t="shared" si="13"/>
        <v>0.45134318911764093</v>
      </c>
    </row>
    <row r="17" spans="1:15" x14ac:dyDescent="0.3">
      <c r="A17" s="6">
        <v>12</v>
      </c>
      <c r="B17" s="36">
        <f t="shared" si="0"/>
        <v>0.88744922526515346</v>
      </c>
      <c r="C17" s="36">
        <f t="shared" si="1"/>
        <v>0.83638742189539628</v>
      </c>
      <c r="D17" s="36">
        <f t="shared" si="2"/>
        <v>0.78849317558165599</v>
      </c>
      <c r="E17" s="36">
        <f t="shared" si="3"/>
        <v>0.74355588504530856</v>
      </c>
      <c r="F17" s="36">
        <f t="shared" si="4"/>
        <v>0.70137988019297304</v>
      </c>
      <c r="G17" s="36">
        <f t="shared" si="5"/>
        <v>0.66178329828912896</v>
      </c>
      <c r="H17" s="36">
        <f t="shared" si="6"/>
        <v>0.62459704958006479</v>
      </c>
      <c r="I17" s="36">
        <f t="shared" si="7"/>
        <v>0.58966386486577094</v>
      </c>
      <c r="J17" s="36">
        <f t="shared" si="8"/>
        <v>0.55683741817755927</v>
      </c>
      <c r="K17" s="36">
        <f t="shared" si="9"/>
        <v>0.52598151831954065</v>
      </c>
      <c r="L17" s="36">
        <f t="shared" si="10"/>
        <v>0.49696936357700011</v>
      </c>
      <c r="M17" s="36">
        <f t="shared" si="11"/>
        <v>0.4696828543900271</v>
      </c>
      <c r="N17" s="36">
        <f t="shared" si="12"/>
        <v>0.4440119592407355</v>
      </c>
      <c r="O17" s="36">
        <f t="shared" si="13"/>
        <v>0.41985412941175898</v>
      </c>
    </row>
    <row r="18" spans="1:15" x14ac:dyDescent="0.3">
      <c r="A18" s="6">
        <v>13</v>
      </c>
      <c r="B18" s="36">
        <f t="shared" si="0"/>
        <v>0.87866259927242918</v>
      </c>
      <c r="C18" s="36">
        <f t="shared" si="1"/>
        <v>0.82402701664571065</v>
      </c>
      <c r="D18" s="36">
        <f t="shared" si="2"/>
        <v>0.77303252508005482</v>
      </c>
      <c r="E18" s="36">
        <f t="shared" si="3"/>
        <v>0.72542037565395956</v>
      </c>
      <c r="F18" s="36">
        <f t="shared" si="4"/>
        <v>0.6809513399931777</v>
      </c>
      <c r="G18" s="36">
        <f t="shared" si="5"/>
        <v>0.63940415293635644</v>
      </c>
      <c r="H18" s="36">
        <f t="shared" si="6"/>
        <v>0.60057408613467755</v>
      </c>
      <c r="I18" s="36">
        <f t="shared" si="7"/>
        <v>0.56427164101987659</v>
      </c>
      <c r="J18" s="36">
        <f t="shared" si="8"/>
        <v>0.53032135064529451</v>
      </c>
      <c r="K18" s="36">
        <f t="shared" si="9"/>
        <v>0.49856068087160255</v>
      </c>
      <c r="L18" s="36">
        <f t="shared" si="10"/>
        <v>0.46883902224245294</v>
      </c>
      <c r="M18" s="36">
        <f t="shared" si="11"/>
        <v>0.44101676468547141</v>
      </c>
      <c r="N18" s="36">
        <f t="shared" si="12"/>
        <v>0.41496444788853781</v>
      </c>
      <c r="O18" s="36">
        <f t="shared" si="13"/>
        <v>0.39056198084814792</v>
      </c>
    </row>
    <row r="19" spans="1:15" x14ac:dyDescent="0.3">
      <c r="A19" s="6">
        <v>14</v>
      </c>
      <c r="B19" s="36">
        <f t="shared" si="0"/>
        <v>0.86996296957666253</v>
      </c>
      <c r="C19" s="36">
        <f t="shared" si="1"/>
        <v>0.81184927748345892</v>
      </c>
      <c r="D19" s="36">
        <f t="shared" si="2"/>
        <v>0.75787502458828904</v>
      </c>
      <c r="E19" s="36">
        <f t="shared" si="3"/>
        <v>0.70772719575996068</v>
      </c>
      <c r="F19" s="36">
        <f t="shared" si="4"/>
        <v>0.66111780581861912</v>
      </c>
      <c r="G19" s="36">
        <f t="shared" si="5"/>
        <v>0.61778179027667302</v>
      </c>
      <c r="H19" s="36">
        <f t="shared" si="6"/>
        <v>0.57747508282180526</v>
      </c>
      <c r="I19" s="36">
        <f t="shared" si="7"/>
        <v>0.53997286221997776</v>
      </c>
      <c r="J19" s="36">
        <f t="shared" si="8"/>
        <v>0.50506795299551854</v>
      </c>
      <c r="K19" s="36">
        <f t="shared" si="9"/>
        <v>0.47256936575507347</v>
      </c>
      <c r="L19" s="36">
        <f t="shared" si="10"/>
        <v>0.44230096437967248</v>
      </c>
      <c r="M19" s="36">
        <f t="shared" si="11"/>
        <v>0.41410024853095911</v>
      </c>
      <c r="N19" s="36">
        <f t="shared" si="12"/>
        <v>0.38781724101732507</v>
      </c>
      <c r="O19" s="36">
        <f t="shared" si="13"/>
        <v>0.36331347055641661</v>
      </c>
    </row>
    <row r="20" spans="1:15" x14ac:dyDescent="0.3">
      <c r="A20" s="6">
        <v>15</v>
      </c>
      <c r="B20" s="36">
        <f t="shared" si="0"/>
        <v>0.86134947482837876</v>
      </c>
      <c r="C20" s="36">
        <f t="shared" si="1"/>
        <v>0.79985150490981194</v>
      </c>
      <c r="D20" s="36">
        <f t="shared" si="2"/>
        <v>0.7430147299885187</v>
      </c>
      <c r="E20" s="36">
        <f t="shared" si="3"/>
        <v>0.69046555683898614</v>
      </c>
      <c r="F20" s="36">
        <f t="shared" si="4"/>
        <v>0.64186194739671765</v>
      </c>
      <c r="G20" s="36">
        <f t="shared" si="5"/>
        <v>0.59689061862480486</v>
      </c>
      <c r="H20" s="36">
        <f t="shared" si="6"/>
        <v>0.55526450271327432</v>
      </c>
      <c r="I20" s="36">
        <f t="shared" si="7"/>
        <v>0.51672044231576819</v>
      </c>
      <c r="J20" s="36">
        <f t="shared" si="8"/>
        <v>0.48101709809097004</v>
      </c>
      <c r="K20" s="36">
        <f t="shared" si="9"/>
        <v>0.44793304810907442</v>
      </c>
      <c r="L20" s="36">
        <f t="shared" si="10"/>
        <v>0.41726506073553998</v>
      </c>
      <c r="M20" s="36">
        <f t="shared" si="11"/>
        <v>0.38882652444221516</v>
      </c>
      <c r="N20" s="36">
        <f t="shared" si="12"/>
        <v>0.36244601964235984</v>
      </c>
      <c r="O20" s="36">
        <f t="shared" si="13"/>
        <v>0.337966019122248</v>
      </c>
    </row>
    <row r="21" spans="1:15" x14ac:dyDescent="0.3">
      <c r="A21" s="6">
        <v>16</v>
      </c>
      <c r="B21" s="36">
        <f t="shared" si="0"/>
        <v>0.85282126220631549</v>
      </c>
      <c r="C21" s="36">
        <f t="shared" si="1"/>
        <v>0.78803103932001173</v>
      </c>
      <c r="D21" s="36">
        <f t="shared" si="2"/>
        <v>0.72844581371423389</v>
      </c>
      <c r="E21" s="36">
        <f t="shared" si="3"/>
        <v>0.67362493350144981</v>
      </c>
      <c r="F21" s="36">
        <f t="shared" si="4"/>
        <v>0.62316693922011412</v>
      </c>
      <c r="G21" s="36">
        <f t="shared" si="5"/>
        <v>0.57670591171478736</v>
      </c>
      <c r="H21" s="36">
        <f t="shared" si="6"/>
        <v>0.53390817568584059</v>
      </c>
      <c r="I21" s="36">
        <f t="shared" si="7"/>
        <v>0.49446932279020883</v>
      </c>
      <c r="J21" s="36">
        <f t="shared" si="8"/>
        <v>0.45811152199140004</v>
      </c>
      <c r="K21" s="36">
        <f t="shared" si="9"/>
        <v>0.42458108825504681</v>
      </c>
      <c r="L21" s="36">
        <f t="shared" si="10"/>
        <v>0.39364628371277355</v>
      </c>
      <c r="M21" s="36">
        <f t="shared" si="11"/>
        <v>0.36509532811475598</v>
      </c>
      <c r="N21" s="36">
        <f t="shared" si="12"/>
        <v>0.33873459779659809</v>
      </c>
      <c r="O21" s="36">
        <f t="shared" si="13"/>
        <v>0.31438699453232377</v>
      </c>
    </row>
    <row r="22" spans="1:15" x14ac:dyDescent="0.3">
      <c r="A22" s="6">
        <v>17</v>
      </c>
      <c r="B22" s="36">
        <f t="shared" si="0"/>
        <v>0.84437748733298568</v>
      </c>
      <c r="C22" s="36">
        <f t="shared" si="1"/>
        <v>0.77638526041380473</v>
      </c>
      <c r="D22" s="36">
        <f t="shared" si="2"/>
        <v>0.71416256246493515</v>
      </c>
      <c r="E22" s="36">
        <f t="shared" si="3"/>
        <v>0.65719505707458525</v>
      </c>
      <c r="F22" s="36">
        <f t="shared" si="4"/>
        <v>0.60501644584477099</v>
      </c>
      <c r="G22" s="36">
        <f t="shared" si="5"/>
        <v>0.55720377943457722</v>
      </c>
      <c r="H22" s="36">
        <f t="shared" si="6"/>
        <v>0.5133732458517698</v>
      </c>
      <c r="I22" s="36">
        <f t="shared" si="7"/>
        <v>0.47317638544517598</v>
      </c>
      <c r="J22" s="36">
        <f t="shared" si="8"/>
        <v>0.43629668761085716</v>
      </c>
      <c r="K22" s="36">
        <f t="shared" si="9"/>
        <v>0.40244652915170315</v>
      </c>
      <c r="L22" s="36">
        <f t="shared" si="10"/>
        <v>0.37136441859695613</v>
      </c>
      <c r="M22" s="36">
        <f t="shared" si="11"/>
        <v>0.34281251466174273</v>
      </c>
      <c r="N22" s="36">
        <f t="shared" si="12"/>
        <v>0.31657439046411034</v>
      </c>
      <c r="O22" s="36">
        <f t="shared" si="13"/>
        <v>0.29245301816960351</v>
      </c>
    </row>
    <row r="23" spans="1:15" x14ac:dyDescent="0.3">
      <c r="A23" s="6">
        <v>18</v>
      </c>
      <c r="B23" s="36">
        <f t="shared" si="0"/>
        <v>0.83601731419107483</v>
      </c>
      <c r="C23" s="36">
        <f t="shared" si="1"/>
        <v>0.76491158661458603</v>
      </c>
      <c r="D23" s="36">
        <f t="shared" si="2"/>
        <v>0.70015937496562264</v>
      </c>
      <c r="E23" s="36">
        <f t="shared" si="3"/>
        <v>0.64116590934105877</v>
      </c>
      <c r="F23" s="36">
        <f t="shared" si="4"/>
        <v>0.58739460761628248</v>
      </c>
      <c r="G23" s="36">
        <f t="shared" si="5"/>
        <v>0.53836113955031617</v>
      </c>
      <c r="H23" s="36">
        <f t="shared" si="6"/>
        <v>0.49362812101131698</v>
      </c>
      <c r="I23" s="36">
        <f t="shared" si="7"/>
        <v>0.45280036884705843</v>
      </c>
      <c r="J23" s="36">
        <f t="shared" si="8"/>
        <v>0.41552065486748302</v>
      </c>
      <c r="K23" s="36">
        <f t="shared" si="9"/>
        <v>0.38146590440919731</v>
      </c>
      <c r="L23" s="36">
        <f t="shared" si="10"/>
        <v>0.35034379112920383</v>
      </c>
      <c r="M23" s="36">
        <f t="shared" si="11"/>
        <v>0.32188968512839689</v>
      </c>
      <c r="N23" s="36">
        <f t="shared" si="12"/>
        <v>0.29586391632159847</v>
      </c>
      <c r="O23" s="36">
        <f t="shared" si="13"/>
        <v>0.27204931922753811</v>
      </c>
    </row>
    <row r="24" spans="1:15" x14ac:dyDescent="0.3">
      <c r="A24" s="6">
        <v>19</v>
      </c>
      <c r="B24" s="36">
        <f t="shared" si="0"/>
        <v>0.82773991504066813</v>
      </c>
      <c r="C24" s="36">
        <f t="shared" si="1"/>
        <v>0.75360747449712928</v>
      </c>
      <c r="D24" s="36">
        <f t="shared" si="2"/>
        <v>0.68643075977021828</v>
      </c>
      <c r="E24" s="36">
        <f t="shared" si="3"/>
        <v>0.62552771643030136</v>
      </c>
      <c r="F24" s="36">
        <f t="shared" si="4"/>
        <v>0.57028602681192475</v>
      </c>
      <c r="G24" s="36">
        <f t="shared" si="5"/>
        <v>0.520155690386779</v>
      </c>
      <c r="H24" s="36">
        <f t="shared" si="6"/>
        <v>0.47464242404934326</v>
      </c>
      <c r="I24" s="36">
        <f t="shared" si="7"/>
        <v>0.43330178837039085</v>
      </c>
      <c r="J24" s="36">
        <f t="shared" si="8"/>
        <v>0.39573395701665048</v>
      </c>
      <c r="K24" s="36">
        <f t="shared" si="9"/>
        <v>0.36157905631203535</v>
      </c>
      <c r="L24" s="36">
        <f t="shared" si="10"/>
        <v>0.33051301049924886</v>
      </c>
      <c r="M24" s="36">
        <f t="shared" si="11"/>
        <v>0.30224383580131164</v>
      </c>
      <c r="N24" s="36">
        <f t="shared" si="12"/>
        <v>0.27650833301083971</v>
      </c>
      <c r="O24" s="36">
        <f t="shared" si="13"/>
        <v>0.25306913416515175</v>
      </c>
    </row>
    <row r="25" spans="1:15" x14ac:dyDescent="0.3">
      <c r="A25" s="6">
        <v>20</v>
      </c>
      <c r="B25" s="36">
        <f t="shared" si="0"/>
        <v>0.81954447033729516</v>
      </c>
      <c r="C25" s="36">
        <f t="shared" si="1"/>
        <v>0.74247041822377269</v>
      </c>
      <c r="D25" s="36">
        <f t="shared" si="2"/>
        <v>0.67297133310805712</v>
      </c>
      <c r="E25" s="36">
        <f t="shared" si="3"/>
        <v>0.61027094285883055</v>
      </c>
      <c r="F25" s="36">
        <f t="shared" si="4"/>
        <v>0.55367575418633475</v>
      </c>
      <c r="G25" s="36">
        <f t="shared" si="5"/>
        <v>0.5025658844316705</v>
      </c>
      <c r="H25" s="36">
        <f t="shared" si="6"/>
        <v>0.4563869462012915</v>
      </c>
      <c r="I25" s="36">
        <f t="shared" si="7"/>
        <v>0.41464285968458464</v>
      </c>
      <c r="J25" s="36">
        <f t="shared" si="8"/>
        <v>0.37688948287300045</v>
      </c>
      <c r="K25" s="36">
        <f t="shared" si="9"/>
        <v>0.34272896332894343</v>
      </c>
      <c r="L25" s="36">
        <f t="shared" si="10"/>
        <v>0.31180472688608379</v>
      </c>
      <c r="M25" s="36">
        <f t="shared" si="11"/>
        <v>0.28379702892141939</v>
      </c>
      <c r="N25" s="36">
        <f t="shared" si="12"/>
        <v>0.25841900281386893</v>
      </c>
      <c r="O25" s="36">
        <f t="shared" si="13"/>
        <v>0.23541314806060626</v>
      </c>
    </row>
    <row r="26" spans="1:15" x14ac:dyDescent="0.3">
      <c r="A26" s="6">
        <v>21</v>
      </c>
      <c r="B26" s="36">
        <f t="shared" si="0"/>
        <v>0.81143016865078732</v>
      </c>
      <c r="C26" s="36">
        <f t="shared" si="1"/>
        <v>0.73149794898893861</v>
      </c>
      <c r="D26" s="36">
        <f t="shared" si="2"/>
        <v>0.65977581677260499</v>
      </c>
      <c r="E26" s="36">
        <f t="shared" si="3"/>
        <v>0.59538628571593233</v>
      </c>
      <c r="F26" s="36">
        <f t="shared" si="4"/>
        <v>0.53754927590906287</v>
      </c>
      <c r="G26" s="36">
        <f t="shared" si="5"/>
        <v>0.4855709028325319</v>
      </c>
      <c r="H26" s="36">
        <f t="shared" si="6"/>
        <v>0.43883360211662642</v>
      </c>
      <c r="I26" s="36">
        <f t="shared" si="7"/>
        <v>0.39678742553548774</v>
      </c>
      <c r="J26" s="36">
        <f t="shared" si="8"/>
        <v>0.35894236464095275</v>
      </c>
      <c r="K26" s="36">
        <f t="shared" si="9"/>
        <v>0.32486157661511228</v>
      </c>
      <c r="L26" s="36">
        <f t="shared" si="10"/>
        <v>0.29415540272272056</v>
      </c>
      <c r="M26" s="36">
        <f t="shared" si="11"/>
        <v>0.26647608349429047</v>
      </c>
      <c r="N26" s="36">
        <f t="shared" si="12"/>
        <v>0.24151308674193356</v>
      </c>
      <c r="O26" s="36">
        <f t="shared" si="13"/>
        <v>0.21898897494009884</v>
      </c>
    </row>
    <row r="27" spans="1:15" x14ac:dyDescent="0.3">
      <c r="A27" s="6">
        <v>22</v>
      </c>
      <c r="B27" s="36">
        <f t="shared" si="0"/>
        <v>0.80339620658493782</v>
      </c>
      <c r="C27" s="36">
        <f t="shared" si="1"/>
        <v>0.72068763447186091</v>
      </c>
      <c r="D27" s="36">
        <f t="shared" si="2"/>
        <v>0.64683903605157356</v>
      </c>
      <c r="E27" s="36">
        <f t="shared" si="3"/>
        <v>0.58086466899115352</v>
      </c>
      <c r="F27" s="36">
        <f t="shared" si="4"/>
        <v>0.52189250088258532</v>
      </c>
      <c r="G27" s="36">
        <f t="shared" si="5"/>
        <v>0.46915063075606955</v>
      </c>
      <c r="H27" s="36">
        <f t="shared" si="6"/>
        <v>0.42195538665060223</v>
      </c>
      <c r="I27" s="36">
        <f t="shared" si="7"/>
        <v>0.37970088567989263</v>
      </c>
      <c r="J27" s="36">
        <f t="shared" si="8"/>
        <v>0.34184987108662168</v>
      </c>
      <c r="K27" s="36">
        <f t="shared" si="9"/>
        <v>0.3079256650380211</v>
      </c>
      <c r="L27" s="36">
        <f t="shared" si="10"/>
        <v>0.27750509690822689</v>
      </c>
      <c r="M27" s="36">
        <f t="shared" si="11"/>
        <v>0.25021228497116477</v>
      </c>
      <c r="N27" s="36">
        <f t="shared" si="12"/>
        <v>0.22571316517937715</v>
      </c>
      <c r="O27" s="36">
        <f t="shared" si="13"/>
        <v>0.20371067436288262</v>
      </c>
    </row>
    <row r="28" spans="1:15" x14ac:dyDescent="0.3">
      <c r="A28" s="6">
        <v>23</v>
      </c>
      <c r="B28" s="36">
        <f t="shared" si="0"/>
        <v>0.79544178869795834</v>
      </c>
      <c r="C28" s="36">
        <f t="shared" si="1"/>
        <v>0.71003707829740004</v>
      </c>
      <c r="D28" s="36">
        <f t="shared" si="2"/>
        <v>0.63415591769762103</v>
      </c>
      <c r="E28" s="36">
        <f t="shared" si="3"/>
        <v>0.56669723804014993</v>
      </c>
      <c r="F28" s="36">
        <f t="shared" si="4"/>
        <v>0.50669174842969444</v>
      </c>
      <c r="G28" s="36">
        <f t="shared" si="5"/>
        <v>0.45328563358074359</v>
      </c>
      <c r="H28" s="36">
        <f t="shared" si="6"/>
        <v>0.40572633331788677</v>
      </c>
      <c r="I28" s="36">
        <f t="shared" si="7"/>
        <v>0.36335012983721787</v>
      </c>
      <c r="J28" s="36">
        <f t="shared" si="8"/>
        <v>0.32557130579678251</v>
      </c>
      <c r="K28" s="36">
        <f t="shared" si="9"/>
        <v>0.29187266828248448</v>
      </c>
      <c r="L28" s="36">
        <f t="shared" si="10"/>
        <v>0.26179726123417624</v>
      </c>
      <c r="M28" s="36">
        <f t="shared" si="11"/>
        <v>0.23494111264898104</v>
      </c>
      <c r="N28" s="36">
        <f t="shared" si="12"/>
        <v>0.21094688334521228</v>
      </c>
      <c r="O28" s="36">
        <f t="shared" si="13"/>
        <v>0.18949830173291404</v>
      </c>
    </row>
    <row r="29" spans="1:15" x14ac:dyDescent="0.3">
      <c r="A29" s="6">
        <v>24</v>
      </c>
      <c r="B29" s="36">
        <f t="shared" si="0"/>
        <v>0.78756612742372101</v>
      </c>
      <c r="C29" s="36">
        <f t="shared" si="1"/>
        <v>0.69954391950482764</v>
      </c>
      <c r="D29" s="36">
        <f t="shared" si="2"/>
        <v>0.62172148793884419</v>
      </c>
      <c r="E29" s="36">
        <f t="shared" si="3"/>
        <v>0.55287535418551204</v>
      </c>
      <c r="F29" s="36">
        <f t="shared" si="4"/>
        <v>0.49193373633950915</v>
      </c>
      <c r="G29" s="36">
        <f t="shared" si="5"/>
        <v>0.43795713389443819</v>
      </c>
      <c r="H29" s="36">
        <f t="shared" si="6"/>
        <v>0.39012147434412187</v>
      </c>
      <c r="I29" s="36">
        <f t="shared" si="7"/>
        <v>0.34770347352843817</v>
      </c>
      <c r="J29" s="36">
        <f t="shared" si="8"/>
        <v>0.31006791028265002</v>
      </c>
      <c r="K29" s="36">
        <f t="shared" si="9"/>
        <v>0.27665655761372931</v>
      </c>
      <c r="L29" s="36">
        <f t="shared" si="10"/>
        <v>0.24697854833412852</v>
      </c>
      <c r="M29" s="36">
        <f t="shared" si="11"/>
        <v>0.22060198370796341</v>
      </c>
      <c r="N29" s="36">
        <f t="shared" si="12"/>
        <v>0.19714661994879656</v>
      </c>
      <c r="O29" s="36">
        <f t="shared" si="13"/>
        <v>0.17627748998410611</v>
      </c>
    </row>
    <row r="30" spans="1:15" x14ac:dyDescent="0.3">
      <c r="A30" s="6">
        <v>25</v>
      </c>
      <c r="B30" s="36">
        <f t="shared" si="0"/>
        <v>0.77976844299378312</v>
      </c>
      <c r="C30" s="36">
        <f t="shared" si="1"/>
        <v>0.68920583202446084</v>
      </c>
      <c r="D30" s="36">
        <f t="shared" si="2"/>
        <v>0.60953087052827859</v>
      </c>
      <c r="E30" s="36">
        <f t="shared" si="3"/>
        <v>0.53939058944928009</v>
      </c>
      <c r="F30" s="36">
        <f t="shared" si="4"/>
        <v>0.47760556926165937</v>
      </c>
      <c r="G30" s="36">
        <f t="shared" si="5"/>
        <v>0.42314698926998867</v>
      </c>
      <c r="H30" s="36">
        <f t="shared" si="6"/>
        <v>0.37511680225396332</v>
      </c>
      <c r="I30" s="36">
        <f t="shared" si="7"/>
        <v>0.33273059667793131</v>
      </c>
      <c r="J30" s="36">
        <f t="shared" si="8"/>
        <v>0.29530277169776192</v>
      </c>
      <c r="K30" s="36">
        <f t="shared" si="9"/>
        <v>0.26223370389926948</v>
      </c>
      <c r="L30" s="36">
        <f t="shared" si="10"/>
        <v>0.23299863050389483</v>
      </c>
      <c r="M30" s="36">
        <f t="shared" si="11"/>
        <v>0.20713801287132713</v>
      </c>
      <c r="N30" s="36">
        <f t="shared" si="12"/>
        <v>0.18424917752223979</v>
      </c>
      <c r="O30" s="36">
        <f t="shared" si="13"/>
        <v>0.16397906045033128</v>
      </c>
    </row>
    <row r="31" spans="1:15" x14ac:dyDescent="0.3">
      <c r="A31" s="6">
        <v>26</v>
      </c>
      <c r="B31" s="36">
        <f t="shared" si="0"/>
        <v>0.77204796336018133</v>
      </c>
      <c r="C31" s="36">
        <f t="shared" si="1"/>
        <v>0.6790205241620304</v>
      </c>
      <c r="D31" s="36">
        <f t="shared" si="2"/>
        <v>0.59757928483164569</v>
      </c>
      <c r="E31" s="36">
        <f t="shared" si="3"/>
        <v>0.52623472141393179</v>
      </c>
      <c r="F31" s="36">
        <f t="shared" si="4"/>
        <v>0.46369472743850421</v>
      </c>
      <c r="G31" s="36">
        <f t="shared" si="5"/>
        <v>0.40883767079225958</v>
      </c>
      <c r="H31" s="36">
        <f t="shared" si="6"/>
        <v>0.36068923293650312</v>
      </c>
      <c r="I31" s="36">
        <f t="shared" si="7"/>
        <v>0.31840248485926448</v>
      </c>
      <c r="J31" s="36">
        <f t="shared" si="8"/>
        <v>0.28124073495024943</v>
      </c>
      <c r="K31" s="36">
        <f t="shared" si="9"/>
        <v>0.24856275251115592</v>
      </c>
      <c r="L31" s="36">
        <f t="shared" si="10"/>
        <v>0.21981002877725925</v>
      </c>
      <c r="M31" s="36">
        <f t="shared" si="11"/>
        <v>0.19449578673364051</v>
      </c>
      <c r="N31" s="36">
        <f t="shared" si="12"/>
        <v>0.17219549301143905</v>
      </c>
      <c r="O31" s="36">
        <f t="shared" si="13"/>
        <v>0.15253866088402906</v>
      </c>
    </row>
    <row r="32" spans="1:15" x14ac:dyDescent="0.3">
      <c r="A32" s="6">
        <v>27</v>
      </c>
      <c r="B32" s="36">
        <f t="shared" si="0"/>
        <v>0.7644039241189915</v>
      </c>
      <c r="C32" s="36">
        <f t="shared" si="1"/>
        <v>0.66898573809067041</v>
      </c>
      <c r="D32" s="36">
        <f t="shared" si="2"/>
        <v>0.58586204395259367</v>
      </c>
      <c r="E32" s="36">
        <f t="shared" si="3"/>
        <v>0.51339972820871405</v>
      </c>
      <c r="F32" s="36">
        <f t="shared" si="4"/>
        <v>0.45018905576553808</v>
      </c>
      <c r="G32" s="36">
        <f t="shared" si="5"/>
        <v>0.39501224231136195</v>
      </c>
      <c r="H32" s="36">
        <f t="shared" si="6"/>
        <v>0.346816570131253</v>
      </c>
      <c r="I32" s="36">
        <f t="shared" si="7"/>
        <v>0.30469137307106647</v>
      </c>
      <c r="J32" s="36">
        <f t="shared" si="8"/>
        <v>0.26784831900023753</v>
      </c>
      <c r="K32" s="36">
        <f t="shared" si="9"/>
        <v>0.23560450474991085</v>
      </c>
      <c r="L32" s="36">
        <f t="shared" si="10"/>
        <v>0.20736795167665964</v>
      </c>
      <c r="M32" s="36">
        <f t="shared" si="11"/>
        <v>0.18262515186257325</v>
      </c>
      <c r="N32" s="36">
        <f t="shared" si="12"/>
        <v>0.16093036730041033</v>
      </c>
      <c r="O32" s="36">
        <f t="shared" si="13"/>
        <v>0.14189642872932937</v>
      </c>
    </row>
    <row r="33" spans="1:15" x14ac:dyDescent="0.3">
      <c r="A33" s="6">
        <v>28</v>
      </c>
      <c r="B33" s="36">
        <f t="shared" si="0"/>
        <v>0.75683556843464495</v>
      </c>
      <c r="C33" s="36">
        <f t="shared" si="1"/>
        <v>0.65909924935041431</v>
      </c>
      <c r="D33" s="36">
        <f t="shared" si="2"/>
        <v>0.57437455289469974</v>
      </c>
      <c r="E33" s="36">
        <f t="shared" si="3"/>
        <v>0.50087778361825763</v>
      </c>
      <c r="F33" s="36">
        <f t="shared" si="4"/>
        <v>0.43707675317042538</v>
      </c>
      <c r="G33" s="36">
        <f t="shared" si="5"/>
        <v>0.38165434039745122</v>
      </c>
      <c r="H33" s="36">
        <f t="shared" si="6"/>
        <v>0.3334774712800509</v>
      </c>
      <c r="I33" s="36">
        <f t="shared" si="7"/>
        <v>0.29157069193403495</v>
      </c>
      <c r="J33" s="36">
        <f t="shared" si="8"/>
        <v>0.25509363714308336</v>
      </c>
      <c r="K33" s="36">
        <f t="shared" si="9"/>
        <v>0.2233218054501524</v>
      </c>
      <c r="L33" s="36">
        <f t="shared" si="10"/>
        <v>0.19563014309118829</v>
      </c>
      <c r="M33" s="36">
        <f t="shared" si="11"/>
        <v>0.17147901583340211</v>
      </c>
      <c r="N33" s="36">
        <f t="shared" si="12"/>
        <v>0.15040221243029003</v>
      </c>
      <c r="O33" s="36">
        <f t="shared" si="13"/>
        <v>0.13199667788774821</v>
      </c>
    </row>
    <row r="34" spans="1:15" x14ac:dyDescent="0.3">
      <c r="A34" s="6">
        <v>29</v>
      </c>
      <c r="B34" s="36">
        <f t="shared" si="0"/>
        <v>0.74934214696499502</v>
      </c>
      <c r="C34" s="36">
        <f t="shared" si="1"/>
        <v>0.64935886635508799</v>
      </c>
      <c r="D34" s="36">
        <f t="shared" si="2"/>
        <v>0.56311230675950941</v>
      </c>
      <c r="E34" s="36">
        <f t="shared" si="3"/>
        <v>0.48866125231049523</v>
      </c>
      <c r="F34" s="36">
        <f t="shared" si="4"/>
        <v>0.42434636230138384</v>
      </c>
      <c r="G34" s="36">
        <f t="shared" si="5"/>
        <v>0.36874815497338276</v>
      </c>
      <c r="H34" s="36">
        <f t="shared" si="6"/>
        <v>0.32065141469235658</v>
      </c>
      <c r="I34" s="36">
        <f t="shared" si="7"/>
        <v>0.27901501620481822</v>
      </c>
      <c r="J34" s="36">
        <f t="shared" si="8"/>
        <v>0.2429463210886508</v>
      </c>
      <c r="K34" s="36">
        <f t="shared" si="9"/>
        <v>0.21167943644564211</v>
      </c>
      <c r="L34" s="36">
        <f t="shared" si="10"/>
        <v>0.18455673876527198</v>
      </c>
      <c r="M34" s="36">
        <f t="shared" si="11"/>
        <v>0.16101316040695032</v>
      </c>
      <c r="N34" s="36">
        <f t="shared" si="12"/>
        <v>0.14056281535541124</v>
      </c>
      <c r="O34" s="36">
        <f t="shared" si="13"/>
        <v>0.12278760733744022</v>
      </c>
    </row>
    <row r="35" spans="1:15" x14ac:dyDescent="0.3">
      <c r="A35" s="6">
        <v>30</v>
      </c>
      <c r="B35" s="36">
        <f t="shared" si="0"/>
        <v>0.74192291778712383</v>
      </c>
      <c r="C35" s="36">
        <f t="shared" si="1"/>
        <v>0.63976242990649068</v>
      </c>
      <c r="D35" s="36">
        <f t="shared" si="2"/>
        <v>0.55207088897991119</v>
      </c>
      <c r="E35" s="36">
        <f t="shared" si="3"/>
        <v>0.47674268518097107</v>
      </c>
      <c r="F35" s="36">
        <f t="shared" si="4"/>
        <v>0.41198675951590663</v>
      </c>
      <c r="G35" s="36">
        <f t="shared" si="5"/>
        <v>0.35627841060230225</v>
      </c>
      <c r="H35" s="36">
        <f t="shared" si="6"/>
        <v>0.30831866797341972</v>
      </c>
      <c r="I35" s="36">
        <f t="shared" si="7"/>
        <v>0.26700001550700314</v>
      </c>
      <c r="J35" s="36">
        <f t="shared" si="8"/>
        <v>0.23137744865585788</v>
      </c>
      <c r="K35" s="36">
        <f t="shared" si="9"/>
        <v>0.20064401558828635</v>
      </c>
      <c r="L35" s="36">
        <f t="shared" si="10"/>
        <v>0.1741101309106339</v>
      </c>
      <c r="M35" s="36">
        <f t="shared" si="11"/>
        <v>0.15118606610981253</v>
      </c>
      <c r="N35" s="36">
        <f t="shared" si="12"/>
        <v>0.13136711715458996</v>
      </c>
      <c r="O35" s="36">
        <f t="shared" si="13"/>
        <v>0.11422103008133973</v>
      </c>
    </row>
    <row r="36" spans="1:15" x14ac:dyDescent="0.3">
      <c r="A36" s="6">
        <v>31</v>
      </c>
      <c r="B36" s="36">
        <f t="shared" si="0"/>
        <v>0.73457714632388493</v>
      </c>
      <c r="C36" s="36">
        <f t="shared" si="1"/>
        <v>0.63030781271575453</v>
      </c>
      <c r="D36" s="36">
        <f t="shared" si="2"/>
        <v>0.5412459695881483</v>
      </c>
      <c r="E36" s="36">
        <f t="shared" si="3"/>
        <v>0.46511481481070355</v>
      </c>
      <c r="F36" s="36">
        <f t="shared" si="4"/>
        <v>0.39998714516107442</v>
      </c>
      <c r="G36" s="36">
        <f t="shared" si="5"/>
        <v>0.34423034840802152</v>
      </c>
      <c r="H36" s="36">
        <f t="shared" si="6"/>
        <v>0.29646025766674977</v>
      </c>
      <c r="I36" s="36">
        <f t="shared" si="7"/>
        <v>0.25550240718373507</v>
      </c>
      <c r="J36" s="36">
        <f t="shared" si="8"/>
        <v>0.22035947491034086</v>
      </c>
      <c r="K36" s="36">
        <f t="shared" si="9"/>
        <v>0.19018390103155106</v>
      </c>
      <c r="L36" s="36">
        <f t="shared" si="10"/>
        <v>0.16425484048173006</v>
      </c>
      <c r="M36" s="36">
        <f t="shared" si="11"/>
        <v>0.14195874752095072</v>
      </c>
      <c r="N36" s="36">
        <f t="shared" si="12"/>
        <v>0.12277300668653265</v>
      </c>
      <c r="O36" s="36">
        <f t="shared" si="13"/>
        <v>0.10625212100589741</v>
      </c>
    </row>
    <row r="37" spans="1:15" x14ac:dyDescent="0.3">
      <c r="A37" s="6">
        <v>32</v>
      </c>
      <c r="B37" s="36">
        <f t="shared" si="0"/>
        <v>0.72730410527117306</v>
      </c>
      <c r="C37" s="36">
        <f t="shared" si="1"/>
        <v>0.62099291893177788</v>
      </c>
      <c r="D37" s="36">
        <f t="shared" si="2"/>
        <v>0.53063330351779237</v>
      </c>
      <c r="E37" s="36">
        <f t="shared" si="3"/>
        <v>0.45377055103483266</v>
      </c>
      <c r="F37" s="36">
        <f t="shared" si="4"/>
        <v>0.38833703413696541</v>
      </c>
      <c r="G37" s="36">
        <f t="shared" si="5"/>
        <v>0.33258970860678411</v>
      </c>
      <c r="H37" s="36">
        <f t="shared" si="6"/>
        <v>0.28505794006418245</v>
      </c>
      <c r="I37" s="36">
        <f t="shared" si="7"/>
        <v>0.24449991118060774</v>
      </c>
      <c r="J37" s="36">
        <f t="shared" si="8"/>
        <v>0.20986616658127699</v>
      </c>
      <c r="K37" s="36">
        <f t="shared" si="9"/>
        <v>0.18026910050383985</v>
      </c>
      <c r="L37" s="36">
        <f t="shared" si="10"/>
        <v>0.15495739668087741</v>
      </c>
      <c r="M37" s="36">
        <f t="shared" si="11"/>
        <v>0.13329459861122134</v>
      </c>
      <c r="N37" s="36">
        <f t="shared" si="12"/>
        <v>0.11474112774442308</v>
      </c>
      <c r="O37" s="36">
        <f t="shared" si="13"/>
        <v>9.8839182331067379E-2</v>
      </c>
    </row>
    <row r="38" spans="1:15" x14ac:dyDescent="0.3">
      <c r="A38" s="6">
        <v>33</v>
      </c>
      <c r="B38" s="36">
        <f t="shared" si="0"/>
        <v>0.72010307452591393</v>
      </c>
      <c r="C38" s="36">
        <f t="shared" si="1"/>
        <v>0.61181568367662853</v>
      </c>
      <c r="D38" s="36">
        <f t="shared" si="2"/>
        <v>0.52022872893901206</v>
      </c>
      <c r="E38" s="36">
        <f t="shared" si="3"/>
        <v>0.44270297661934899</v>
      </c>
      <c r="F38" s="36">
        <f t="shared" si="4"/>
        <v>0.37702624673491786</v>
      </c>
      <c r="G38" s="36">
        <f t="shared" si="5"/>
        <v>0.32134271362974315</v>
      </c>
      <c r="H38" s="36">
        <f t="shared" si="6"/>
        <v>0.27409417313863693</v>
      </c>
      <c r="I38" s="36">
        <f t="shared" si="7"/>
        <v>0.233971206871395</v>
      </c>
      <c r="J38" s="36">
        <f t="shared" si="8"/>
        <v>0.19987253960121618</v>
      </c>
      <c r="K38" s="36">
        <f t="shared" si="9"/>
        <v>0.17087118531169654</v>
      </c>
      <c r="L38" s="36">
        <f t="shared" si="10"/>
        <v>0.14618622328384659</v>
      </c>
      <c r="M38" s="36">
        <f t="shared" si="11"/>
        <v>0.12515924752227356</v>
      </c>
      <c r="N38" s="36">
        <f t="shared" si="12"/>
        <v>0.10723469882656363</v>
      </c>
      <c r="O38" s="36">
        <f t="shared" si="13"/>
        <v>9.1943425424248729E-2</v>
      </c>
    </row>
    <row r="39" spans="1:15" x14ac:dyDescent="0.3">
      <c r="A39" s="6">
        <v>34</v>
      </c>
      <c r="B39" s="36">
        <f t="shared" si="0"/>
        <v>0.71297334111476618</v>
      </c>
      <c r="C39" s="36">
        <f t="shared" si="1"/>
        <v>0.60277407258781146</v>
      </c>
      <c r="D39" s="36">
        <f t="shared" si="2"/>
        <v>0.51002816562648245</v>
      </c>
      <c r="E39" s="36">
        <f t="shared" si="3"/>
        <v>0.43190534304326733</v>
      </c>
      <c r="F39" s="36">
        <f t="shared" si="4"/>
        <v>0.36604489974263871</v>
      </c>
      <c r="G39" s="36">
        <f t="shared" si="5"/>
        <v>0.31047605181617693</v>
      </c>
      <c r="H39" s="36">
        <f t="shared" si="6"/>
        <v>0.26355208955638165</v>
      </c>
      <c r="I39" s="36">
        <f t="shared" si="7"/>
        <v>0.22389589174296173</v>
      </c>
      <c r="J39" s="36">
        <f t="shared" si="8"/>
        <v>0.19035479962020588</v>
      </c>
      <c r="K39" s="36">
        <f t="shared" si="9"/>
        <v>0.16196320882625265</v>
      </c>
      <c r="L39" s="36">
        <f t="shared" si="10"/>
        <v>0.13791153139985526</v>
      </c>
      <c r="M39" s="36">
        <f t="shared" si="11"/>
        <v>0.11752042020870757</v>
      </c>
      <c r="N39" s="36">
        <f t="shared" si="12"/>
        <v>0.10021934469772302</v>
      </c>
      <c r="O39" s="36">
        <f t="shared" si="13"/>
        <v>8.5528767836510436E-2</v>
      </c>
    </row>
    <row r="40" spans="1:15" x14ac:dyDescent="0.3">
      <c r="A40" s="6">
        <v>35</v>
      </c>
      <c r="B40" s="36">
        <f t="shared" si="0"/>
        <v>0.70591419912353093</v>
      </c>
      <c r="C40" s="36">
        <f t="shared" si="1"/>
        <v>0.59386608136730201</v>
      </c>
      <c r="D40" s="36">
        <f t="shared" si="2"/>
        <v>0.50002761335929646</v>
      </c>
      <c r="E40" s="36">
        <f t="shared" si="3"/>
        <v>0.4213710663836755</v>
      </c>
      <c r="F40" s="36">
        <f t="shared" si="4"/>
        <v>0.35538339780838712</v>
      </c>
      <c r="G40" s="36">
        <f t="shared" si="5"/>
        <v>0.29997686165814202</v>
      </c>
      <c r="H40" s="36">
        <f t="shared" si="6"/>
        <v>0.25341547072729004</v>
      </c>
      <c r="I40" s="36">
        <f t="shared" si="7"/>
        <v>0.21425444185929357</v>
      </c>
      <c r="J40" s="36">
        <f t="shared" si="8"/>
        <v>0.18129028535257702</v>
      </c>
      <c r="K40" s="36">
        <f t="shared" si="9"/>
        <v>0.15351962921919682</v>
      </c>
      <c r="L40" s="36">
        <f t="shared" si="10"/>
        <v>0.13010521830175023</v>
      </c>
      <c r="M40" s="36">
        <f t="shared" si="11"/>
        <v>0.11034781240254232</v>
      </c>
      <c r="N40" s="36">
        <f t="shared" si="12"/>
        <v>9.3662938969834589E-2</v>
      </c>
      <c r="O40" s="36">
        <f t="shared" si="13"/>
        <v>7.9561644499079473E-2</v>
      </c>
    </row>
    <row r="41" spans="1:15" x14ac:dyDescent="0.3">
      <c r="A41" s="6">
        <v>36</v>
      </c>
      <c r="B41" s="36">
        <f t="shared" si="0"/>
        <v>0.69892494962725837</v>
      </c>
      <c r="C41" s="36">
        <f t="shared" si="1"/>
        <v>0.5850897353372434</v>
      </c>
      <c r="D41" s="36">
        <f t="shared" si="2"/>
        <v>0.49022315035225145</v>
      </c>
      <c r="E41" s="36">
        <f t="shared" si="3"/>
        <v>0.4110937233011468</v>
      </c>
      <c r="F41" s="36">
        <f t="shared" si="4"/>
        <v>0.34503242505668652</v>
      </c>
      <c r="G41" s="36">
        <f t="shared" si="5"/>
        <v>0.28983271657791498</v>
      </c>
      <c r="H41" s="36">
        <f t="shared" si="6"/>
        <v>0.24366872185316346</v>
      </c>
      <c r="I41" s="36">
        <f t="shared" si="7"/>
        <v>0.20502817402803214</v>
      </c>
      <c r="J41" s="36">
        <f t="shared" si="8"/>
        <v>0.17265741462150191</v>
      </c>
      <c r="K41" s="36">
        <f t="shared" si="9"/>
        <v>0.14551623622672683</v>
      </c>
      <c r="L41" s="36">
        <f t="shared" si="10"/>
        <v>0.12274077198278321</v>
      </c>
      <c r="M41" s="36">
        <f t="shared" si="11"/>
        <v>0.10361296939205851</v>
      </c>
      <c r="N41" s="36">
        <f t="shared" si="12"/>
        <v>8.7535456981153836E-2</v>
      </c>
      <c r="O41" s="36">
        <f t="shared" si="13"/>
        <v>7.4010832092166939E-2</v>
      </c>
    </row>
    <row r="42" spans="1:15" x14ac:dyDescent="0.3">
      <c r="A42" s="6">
        <v>37</v>
      </c>
      <c r="B42" s="36">
        <f t="shared" si="0"/>
        <v>0.69200490062104791</v>
      </c>
      <c r="C42" s="36">
        <f t="shared" si="1"/>
        <v>0.57644308900221031</v>
      </c>
      <c r="D42" s="36">
        <f t="shared" si="2"/>
        <v>0.48061093171789354</v>
      </c>
      <c r="E42" s="36">
        <f t="shared" si="3"/>
        <v>0.40106704712307012</v>
      </c>
      <c r="F42" s="36">
        <f t="shared" si="4"/>
        <v>0.33498293694823933</v>
      </c>
      <c r="G42" s="36">
        <f t="shared" si="5"/>
        <v>0.28003161022020773</v>
      </c>
      <c r="H42" s="36">
        <f t="shared" si="6"/>
        <v>0.23429684793573405</v>
      </c>
      <c r="I42" s="36">
        <f t="shared" si="7"/>
        <v>0.19619920959620304</v>
      </c>
      <c r="J42" s="36">
        <f t="shared" si="8"/>
        <v>0.16443563297285896</v>
      </c>
      <c r="K42" s="36">
        <f t="shared" si="9"/>
        <v>0.13793008173149462</v>
      </c>
      <c r="L42" s="36">
        <f t="shared" si="10"/>
        <v>0.11579318111583323</v>
      </c>
      <c r="M42" s="36">
        <f t="shared" si="11"/>
        <v>9.7289173138083107E-2</v>
      </c>
      <c r="N42" s="36">
        <f t="shared" si="12"/>
        <v>8.1808838300143766E-2</v>
      </c>
      <c r="O42" s="36">
        <f t="shared" si="13"/>
        <v>6.8847285667132038E-2</v>
      </c>
    </row>
    <row r="43" spans="1:15" x14ac:dyDescent="0.3">
      <c r="A43" s="6">
        <v>38</v>
      </c>
      <c r="B43" s="36">
        <f t="shared" si="0"/>
        <v>0.68515336695153251</v>
      </c>
      <c r="C43" s="36">
        <f t="shared" si="1"/>
        <v>0.5679242256179412</v>
      </c>
      <c r="D43" s="36">
        <f t="shared" si="2"/>
        <v>0.47118718795871917</v>
      </c>
      <c r="E43" s="36">
        <f t="shared" si="3"/>
        <v>0.39128492402250747</v>
      </c>
      <c r="F43" s="36">
        <f t="shared" si="4"/>
        <v>0.32522615237693137</v>
      </c>
      <c r="G43" s="36">
        <f t="shared" si="5"/>
        <v>0.27056194224174662</v>
      </c>
      <c r="H43" s="36">
        <f t="shared" si="6"/>
        <v>0.22528543070743656</v>
      </c>
      <c r="I43" s="36">
        <f t="shared" si="7"/>
        <v>0.18775043980497902</v>
      </c>
      <c r="J43" s="36">
        <f t="shared" si="8"/>
        <v>0.15660536473605616</v>
      </c>
      <c r="K43" s="36">
        <f t="shared" si="9"/>
        <v>0.130739413963502</v>
      </c>
      <c r="L43" s="36">
        <f t="shared" si="10"/>
        <v>0.1092388501092766</v>
      </c>
      <c r="M43" s="36">
        <f t="shared" si="11"/>
        <v>9.1351336279890241E-2</v>
      </c>
      <c r="N43" s="36">
        <f t="shared" si="12"/>
        <v>7.6456858224433433E-2</v>
      </c>
      <c r="O43" s="36">
        <f t="shared" si="13"/>
        <v>6.4043986667099567E-2</v>
      </c>
    </row>
    <row r="44" spans="1:15" x14ac:dyDescent="0.3">
      <c r="A44" s="6">
        <v>39</v>
      </c>
      <c r="B44" s="36">
        <f t="shared" si="0"/>
        <v>0.67836967024904204</v>
      </c>
      <c r="C44" s="36">
        <f t="shared" si="1"/>
        <v>0.55953125676644466</v>
      </c>
      <c r="D44" s="36">
        <f t="shared" si="2"/>
        <v>0.46194822348894032</v>
      </c>
      <c r="E44" s="36">
        <f t="shared" si="3"/>
        <v>0.3817413892902512</v>
      </c>
      <c r="F44" s="36">
        <f t="shared" si="4"/>
        <v>0.31575354599702077</v>
      </c>
      <c r="G44" s="36">
        <f t="shared" si="5"/>
        <v>0.26141250458139775</v>
      </c>
      <c r="H44" s="36">
        <f t="shared" si="6"/>
        <v>0.21662060644945824</v>
      </c>
      <c r="I44" s="36">
        <f t="shared" si="7"/>
        <v>0.17966549263634357</v>
      </c>
      <c r="J44" s="36">
        <f t="shared" si="8"/>
        <v>0.14914796641529154</v>
      </c>
      <c r="K44" s="36">
        <f t="shared" si="9"/>
        <v>0.12392361513128154</v>
      </c>
      <c r="L44" s="36">
        <f t="shared" si="10"/>
        <v>0.10305551897101564</v>
      </c>
      <c r="M44" s="36">
        <f t="shared" si="11"/>
        <v>8.5775902610225579E-2</v>
      </c>
      <c r="N44" s="36">
        <f t="shared" si="12"/>
        <v>7.1455007686386379E-2</v>
      </c>
      <c r="O44" s="36">
        <f t="shared" si="13"/>
        <v>5.9575801550790293E-2</v>
      </c>
    </row>
    <row r="45" spans="1:15" x14ac:dyDescent="0.3">
      <c r="A45" s="6">
        <v>40</v>
      </c>
      <c r="B45" s="36">
        <f t="shared" si="0"/>
        <v>0.67165313886043765</v>
      </c>
      <c r="C45" s="36">
        <f t="shared" si="1"/>
        <v>0.55126232193738389</v>
      </c>
      <c r="D45" s="36">
        <f t="shared" si="2"/>
        <v>0.4528904151852356</v>
      </c>
      <c r="E45" s="36">
        <f t="shared" si="3"/>
        <v>0.37243062369780605</v>
      </c>
      <c r="F45" s="36">
        <f t="shared" si="4"/>
        <v>0.30655684077380652</v>
      </c>
      <c r="G45" s="36">
        <f t="shared" si="5"/>
        <v>0.25257246819458717</v>
      </c>
      <c r="H45" s="36">
        <f t="shared" si="6"/>
        <v>0.20828904466294057</v>
      </c>
      <c r="I45" s="36">
        <f t="shared" si="7"/>
        <v>0.17192870108741015</v>
      </c>
      <c r="J45" s="36">
        <f t="shared" si="8"/>
        <v>0.14204568230027767</v>
      </c>
      <c r="K45" s="36">
        <f t="shared" si="9"/>
        <v>0.11746314230453225</v>
      </c>
      <c r="L45" s="36">
        <f t="shared" si="10"/>
        <v>9.7222187708505312E-2</v>
      </c>
      <c r="M45" s="36">
        <f t="shared" si="11"/>
        <v>8.0540753624624956E-2</v>
      </c>
      <c r="N45" s="36">
        <f t="shared" si="12"/>
        <v>6.6780381015314388E-2</v>
      </c>
      <c r="O45" s="36">
        <f t="shared" si="13"/>
        <v>5.5419350279804928E-2</v>
      </c>
    </row>
    <row r="46" spans="1:15" x14ac:dyDescent="0.3">
      <c r="A46" s="6">
        <v>41</v>
      </c>
      <c r="B46" s="36">
        <f t="shared" si="0"/>
        <v>0.66500310778261151</v>
      </c>
      <c r="C46" s="36">
        <f t="shared" si="1"/>
        <v>0.54311558811564931</v>
      </c>
      <c r="D46" s="36">
        <f t="shared" si="2"/>
        <v>0.44401021096591725</v>
      </c>
      <c r="E46" s="36">
        <f t="shared" si="3"/>
        <v>0.36334694994907912</v>
      </c>
      <c r="F46" s="36">
        <f t="shared" si="4"/>
        <v>0.2976280007512685</v>
      </c>
      <c r="G46" s="36">
        <f t="shared" si="5"/>
        <v>0.24403137023631613</v>
      </c>
      <c r="H46" s="36">
        <f t="shared" si="6"/>
        <v>0.20027792756051979</v>
      </c>
      <c r="I46" s="36">
        <f t="shared" si="7"/>
        <v>0.16452507281091883</v>
      </c>
      <c r="J46" s="36">
        <f t="shared" si="8"/>
        <v>0.13528160219074065</v>
      </c>
      <c r="K46" s="36">
        <f t="shared" si="9"/>
        <v>0.11133947137870355</v>
      </c>
      <c r="L46" s="36">
        <f t="shared" si="10"/>
        <v>9.1719045008023872E-2</v>
      </c>
      <c r="M46" s="36">
        <f t="shared" si="11"/>
        <v>7.5625120774295729E-2</v>
      </c>
      <c r="N46" s="36">
        <f t="shared" si="12"/>
        <v>6.2411571042349893E-2</v>
      </c>
      <c r="O46" s="36">
        <f t="shared" si="13"/>
        <v>5.1552883981213889E-2</v>
      </c>
    </row>
    <row r="47" spans="1:15" x14ac:dyDescent="0.3">
      <c r="A47" s="6">
        <v>42</v>
      </c>
      <c r="B47" s="36">
        <f t="shared" si="0"/>
        <v>0.65841891859664503</v>
      </c>
      <c r="C47" s="36">
        <f t="shared" si="1"/>
        <v>0.53508924937502389</v>
      </c>
      <c r="D47" s="36">
        <f t="shared" si="2"/>
        <v>0.43530412839795807</v>
      </c>
      <c r="E47" s="36">
        <f t="shared" si="3"/>
        <v>0.3544848292186138</v>
      </c>
      <c r="F47" s="36">
        <f t="shared" si="4"/>
        <v>0.28895922403035773</v>
      </c>
      <c r="G47" s="36">
        <f t="shared" si="5"/>
        <v>0.23577910167760016</v>
      </c>
      <c r="H47" s="36">
        <f t="shared" si="6"/>
        <v>0.1925749303466536</v>
      </c>
      <c r="I47" s="36">
        <f t="shared" si="7"/>
        <v>0.15744026106308023</v>
      </c>
      <c r="J47" s="36">
        <f t="shared" si="8"/>
        <v>0.12883962113403868</v>
      </c>
      <c r="K47" s="36">
        <f t="shared" si="9"/>
        <v>0.10553504396085645</v>
      </c>
      <c r="L47" s="36">
        <f t="shared" si="10"/>
        <v>8.6527400950965908E-2</v>
      </c>
      <c r="M47" s="36">
        <f t="shared" si="11"/>
        <v>7.1009503074456096E-2</v>
      </c>
      <c r="N47" s="36">
        <f t="shared" si="12"/>
        <v>5.8328571067616727E-2</v>
      </c>
      <c r="O47" s="36">
        <f t="shared" si="13"/>
        <v>4.7956171145315238E-2</v>
      </c>
    </row>
    <row r="48" spans="1:15" x14ac:dyDescent="0.3">
      <c r="A48" s="6">
        <v>43</v>
      </c>
      <c r="B48" s="36">
        <f t="shared" si="0"/>
        <v>0.65189991940261882</v>
      </c>
      <c r="C48" s="36">
        <f t="shared" si="1"/>
        <v>0.52718152647785621</v>
      </c>
      <c r="D48" s="36">
        <f t="shared" si="2"/>
        <v>0.42676875333133141</v>
      </c>
      <c r="E48" s="36">
        <f t="shared" si="3"/>
        <v>0.34583885777425738</v>
      </c>
      <c r="F48" s="36">
        <f t="shared" si="4"/>
        <v>0.28054293595180363</v>
      </c>
      <c r="G48" s="36">
        <f t="shared" si="5"/>
        <v>0.2278058953406765</v>
      </c>
      <c r="H48" s="36">
        <f t="shared" si="6"/>
        <v>0.18516820225639768</v>
      </c>
      <c r="I48" s="36">
        <f t="shared" si="7"/>
        <v>0.15066053690246911</v>
      </c>
      <c r="J48" s="36">
        <f t="shared" si="8"/>
        <v>0.12270440108003686</v>
      </c>
      <c r="K48" s="36">
        <f t="shared" si="9"/>
        <v>0.1000332170245085</v>
      </c>
      <c r="L48" s="36">
        <f t="shared" si="10"/>
        <v>8.162962353864707E-2</v>
      </c>
      <c r="M48" s="36">
        <f t="shared" si="11"/>
        <v>6.6675589741273328E-2</v>
      </c>
      <c r="N48" s="36">
        <f t="shared" si="12"/>
        <v>5.4512683240763291E-2</v>
      </c>
      <c r="O48" s="36">
        <f t="shared" si="13"/>
        <v>4.4610391763083936E-2</v>
      </c>
    </row>
    <row r="49" spans="1:15" x14ac:dyDescent="0.3">
      <c r="A49" s="6">
        <v>44</v>
      </c>
      <c r="B49" s="36">
        <f t="shared" si="0"/>
        <v>0.64544546475506814</v>
      </c>
      <c r="C49" s="36">
        <f t="shared" si="1"/>
        <v>0.51939066648064658</v>
      </c>
      <c r="D49" s="36">
        <f t="shared" si="2"/>
        <v>0.41840073856012883</v>
      </c>
      <c r="E49" s="36">
        <f t="shared" si="3"/>
        <v>0.33740376368220237</v>
      </c>
      <c r="F49" s="36">
        <f t="shared" si="4"/>
        <v>0.27237178247747929</v>
      </c>
      <c r="G49" s="36">
        <f t="shared" si="5"/>
        <v>0.22010231433881788</v>
      </c>
      <c r="H49" s="36">
        <f t="shared" si="6"/>
        <v>0.17804634832345931</v>
      </c>
      <c r="I49" s="36">
        <f t="shared" si="7"/>
        <v>0.14417276258609488</v>
      </c>
      <c r="J49" s="36">
        <f t="shared" si="8"/>
        <v>0.11686133436193985</v>
      </c>
      <c r="K49" s="36">
        <f t="shared" si="9"/>
        <v>9.4818215189107546E-2</v>
      </c>
      <c r="L49" s="36">
        <f t="shared" si="10"/>
        <v>7.7009078810044401E-2</v>
      </c>
      <c r="M49" s="36">
        <f t="shared" si="11"/>
        <v>6.2606187550491382E-2</v>
      </c>
      <c r="N49" s="36">
        <f t="shared" si="12"/>
        <v>5.0946432935292801E-2</v>
      </c>
      <c r="O49" s="36">
        <f t="shared" si="13"/>
        <v>4.1498038849380407E-2</v>
      </c>
    </row>
    <row r="50" spans="1:15" x14ac:dyDescent="0.3">
      <c r="A50" s="6">
        <v>45</v>
      </c>
      <c r="B50" s="36">
        <f t="shared" si="0"/>
        <v>0.63905491559907734</v>
      </c>
      <c r="C50" s="36">
        <f t="shared" si="1"/>
        <v>0.51171494234546455</v>
      </c>
      <c r="D50" s="36">
        <f t="shared" si="2"/>
        <v>0.41019680250993018</v>
      </c>
      <c r="E50" s="36">
        <f t="shared" si="3"/>
        <v>0.32917440359239253</v>
      </c>
      <c r="F50" s="36">
        <f t="shared" si="4"/>
        <v>0.26443862376454297</v>
      </c>
      <c r="G50" s="36">
        <f t="shared" si="5"/>
        <v>0.21265924090707042</v>
      </c>
      <c r="H50" s="36">
        <f t="shared" si="6"/>
        <v>0.17119841184948006</v>
      </c>
      <c r="I50" s="36">
        <f t="shared" si="7"/>
        <v>0.13796436611109561</v>
      </c>
      <c r="J50" s="36">
        <f t="shared" si="8"/>
        <v>0.11129650891613319</v>
      </c>
      <c r="K50" s="36">
        <f t="shared" si="9"/>
        <v>8.9875085487305745E-2</v>
      </c>
      <c r="L50" s="36">
        <f t="shared" si="10"/>
        <v>7.2650074349098481E-2</v>
      </c>
      <c r="M50" s="36">
        <f t="shared" si="11"/>
        <v>5.8785152629569362E-2</v>
      </c>
      <c r="N50" s="36">
        <f t="shared" si="12"/>
        <v>4.761348872457271E-2</v>
      </c>
      <c r="O50" s="36">
        <f t="shared" si="13"/>
        <v>3.8602826836632936E-2</v>
      </c>
    </row>
    <row r="51" spans="1:15" x14ac:dyDescent="0.3">
      <c r="A51" s="6">
        <v>46</v>
      </c>
      <c r="B51" s="36">
        <f t="shared" si="0"/>
        <v>0.63272763920700725</v>
      </c>
      <c r="C51" s="36">
        <f t="shared" si="1"/>
        <v>0.50415265255710806</v>
      </c>
      <c r="D51" s="36">
        <f t="shared" si="2"/>
        <v>0.40215372795091192</v>
      </c>
      <c r="E51" s="36">
        <f t="shared" si="3"/>
        <v>0.32114575960233427</v>
      </c>
      <c r="F51" s="36">
        <f t="shared" si="4"/>
        <v>0.25673652792674079</v>
      </c>
      <c r="G51" s="36">
        <f t="shared" si="5"/>
        <v>0.20546786561069608</v>
      </c>
      <c r="H51" s="36">
        <f t="shared" si="6"/>
        <v>0.16461385754757696</v>
      </c>
      <c r="I51" s="36">
        <f t="shared" si="7"/>
        <v>0.13202331685272309</v>
      </c>
      <c r="J51" s="36">
        <f t="shared" si="8"/>
        <v>0.10599667515822207</v>
      </c>
      <c r="K51" s="36">
        <f t="shared" si="9"/>
        <v>8.5189654490337191E-2</v>
      </c>
      <c r="L51" s="36">
        <f t="shared" si="10"/>
        <v>6.8537805989715539E-2</v>
      </c>
      <c r="M51" s="36">
        <f t="shared" si="11"/>
        <v>5.5197326412741193E-2</v>
      </c>
      <c r="N51" s="36">
        <f t="shared" si="12"/>
        <v>4.4498587593058608E-2</v>
      </c>
      <c r="O51" s="36">
        <f t="shared" si="13"/>
        <v>3.5909606359658543E-2</v>
      </c>
    </row>
    <row r="52" spans="1:15" x14ac:dyDescent="0.3">
      <c r="A52" s="6">
        <v>47</v>
      </c>
      <c r="B52" s="36">
        <f t="shared" si="0"/>
        <v>0.62646300911584885</v>
      </c>
      <c r="C52" s="36">
        <f t="shared" si="1"/>
        <v>0.49670212074591941</v>
      </c>
      <c r="D52" s="36">
        <f t="shared" si="2"/>
        <v>0.39426836073618821</v>
      </c>
      <c r="E52" s="36">
        <f t="shared" si="3"/>
        <v>0.31331293619739931</v>
      </c>
      <c r="F52" s="36">
        <f t="shared" si="4"/>
        <v>0.24925876497741822</v>
      </c>
      <c r="G52" s="36">
        <f t="shared" si="5"/>
        <v>0.19851967691854694</v>
      </c>
      <c r="H52" s="36">
        <f t="shared" si="6"/>
        <v>0.15828255533420862</v>
      </c>
      <c r="I52" s="36">
        <f t="shared" si="7"/>
        <v>0.12633810225140968</v>
      </c>
      <c r="J52" s="36">
        <f t="shared" si="8"/>
        <v>0.10094921443640198</v>
      </c>
      <c r="K52" s="36">
        <f t="shared" si="9"/>
        <v>8.0748487668566071E-2</v>
      </c>
      <c r="L52" s="36">
        <f t="shared" si="10"/>
        <v>6.4658307537467472E-2</v>
      </c>
      <c r="M52" s="36">
        <f t="shared" si="11"/>
        <v>5.1828475504921312E-2</v>
      </c>
      <c r="N52" s="36">
        <f t="shared" si="12"/>
        <v>4.1587465040241689E-2</v>
      </c>
      <c r="O52" s="36">
        <f t="shared" si="13"/>
        <v>3.3404284985728873E-2</v>
      </c>
    </row>
    <row r="53" spans="1:15" x14ac:dyDescent="0.3">
      <c r="A53" s="6">
        <v>48</v>
      </c>
      <c r="B53" s="36">
        <f t="shared" si="0"/>
        <v>0.62026040506519675</v>
      </c>
      <c r="C53" s="36">
        <f t="shared" si="1"/>
        <v>0.48936169531617674</v>
      </c>
      <c r="D53" s="36">
        <f t="shared" si="2"/>
        <v>0.38653760856489033</v>
      </c>
      <c r="E53" s="36">
        <f t="shared" si="3"/>
        <v>0.30567115726575539</v>
      </c>
      <c r="F53" s="36">
        <f t="shared" si="4"/>
        <v>0.24199880094894971</v>
      </c>
      <c r="G53" s="36">
        <f t="shared" si="5"/>
        <v>0.19180645112903089</v>
      </c>
      <c r="H53" s="36">
        <f t="shared" si="6"/>
        <v>0.15219476474443133</v>
      </c>
      <c r="I53" s="36">
        <f t="shared" si="7"/>
        <v>0.12089770550374132</v>
      </c>
      <c r="J53" s="36">
        <f t="shared" si="8"/>
        <v>9.6142108987049502E-2</v>
      </c>
      <c r="K53" s="36">
        <f t="shared" si="9"/>
        <v>7.6538850870678729E-2</v>
      </c>
      <c r="L53" s="36">
        <f t="shared" si="10"/>
        <v>6.0998403337233463E-2</v>
      </c>
      <c r="M53" s="36">
        <f t="shared" si="11"/>
        <v>4.8665235215888551E-2</v>
      </c>
      <c r="N53" s="36">
        <f t="shared" si="12"/>
        <v>3.8866789757235232E-2</v>
      </c>
      <c r="O53" s="36">
        <f t="shared" si="13"/>
        <v>3.1073753475096631E-2</v>
      </c>
    </row>
    <row r="54" spans="1:15" x14ac:dyDescent="0.3">
      <c r="A54" s="6">
        <v>49</v>
      </c>
      <c r="B54" s="36">
        <f t="shared" si="0"/>
        <v>0.61411921293583838</v>
      </c>
      <c r="C54" s="36">
        <f t="shared" si="1"/>
        <v>0.48212974907997708</v>
      </c>
      <c r="D54" s="36">
        <f t="shared" si="2"/>
        <v>0.37895843976950028</v>
      </c>
      <c r="E54" s="36">
        <f t="shared" si="3"/>
        <v>0.29821576318610282</v>
      </c>
      <c r="F54" s="36">
        <f t="shared" si="4"/>
        <v>0.23495029218344632</v>
      </c>
      <c r="G54" s="36">
        <f t="shared" si="5"/>
        <v>0.18532024263674485</v>
      </c>
      <c r="H54" s="36">
        <f t="shared" si="6"/>
        <v>0.14634111994656859</v>
      </c>
      <c r="I54" s="36">
        <f t="shared" si="7"/>
        <v>0.11569158421410654</v>
      </c>
      <c r="J54" s="36">
        <f t="shared" si="8"/>
        <v>9.1563913320999515E-2</v>
      </c>
      <c r="K54" s="36">
        <f t="shared" si="9"/>
        <v>7.2548673811069886E-2</v>
      </c>
      <c r="L54" s="36">
        <f t="shared" si="10"/>
        <v>5.7545663525691938E-2</v>
      </c>
      <c r="M54" s="36">
        <f t="shared" si="11"/>
        <v>4.5695056540740429E-2</v>
      </c>
      <c r="N54" s="36">
        <f t="shared" si="12"/>
        <v>3.6324102576855359E-2</v>
      </c>
      <c r="O54" s="36">
        <f t="shared" si="13"/>
        <v>2.8905817186136402E-2</v>
      </c>
    </row>
    <row r="55" spans="1:15" x14ac:dyDescent="0.3">
      <c r="A55" s="6">
        <v>50</v>
      </c>
      <c r="B55" s="36">
        <f t="shared" si="0"/>
        <v>0.60803882468894888</v>
      </c>
      <c r="C55" s="36">
        <f t="shared" si="1"/>
        <v>0.4750046788965292</v>
      </c>
      <c r="D55" s="36">
        <f t="shared" si="2"/>
        <v>0.37152788212696103</v>
      </c>
      <c r="E55" s="36">
        <f t="shared" si="3"/>
        <v>0.29094220798644183</v>
      </c>
      <c r="F55" s="36">
        <f t="shared" si="4"/>
        <v>0.2281070797897537</v>
      </c>
      <c r="G55" s="36">
        <f t="shared" si="5"/>
        <v>0.1790533745282559</v>
      </c>
      <c r="H55" s="36">
        <f t="shared" si="6"/>
        <v>0.14071261533323901</v>
      </c>
      <c r="I55" s="36">
        <f t="shared" si="7"/>
        <v>0.1107096499656522</v>
      </c>
      <c r="J55" s="36">
        <f t="shared" si="8"/>
        <v>8.7203726972380491E-2</v>
      </c>
      <c r="K55" s="36">
        <f t="shared" si="9"/>
        <v>6.876651546072976E-2</v>
      </c>
      <c r="L55" s="36">
        <f t="shared" si="10"/>
        <v>5.42883618166905E-2</v>
      </c>
      <c r="M55" s="36">
        <f t="shared" si="11"/>
        <v>4.2906156376282083E-2</v>
      </c>
      <c r="N55" s="36">
        <f t="shared" si="12"/>
        <v>3.3947759417621827E-2</v>
      </c>
      <c r="O55" s="36">
        <f t="shared" si="13"/>
        <v>2.6889132266173395E-2</v>
      </c>
    </row>
    <row r="56" spans="1:15" x14ac:dyDescent="0.3">
      <c r="A56" s="6">
        <v>51</v>
      </c>
      <c r="B56" s="36">
        <f t="shared" si="0"/>
        <v>0.60201863830588997</v>
      </c>
      <c r="C56" s="36">
        <f t="shared" si="1"/>
        <v>0.46798490531677767</v>
      </c>
      <c r="D56" s="36">
        <f t="shared" si="2"/>
        <v>0.36424302169309908</v>
      </c>
      <c r="E56" s="36">
        <f t="shared" si="3"/>
        <v>0.28384605657213841</v>
      </c>
      <c r="F56" s="36">
        <f t="shared" si="4"/>
        <v>0.22146318426189679</v>
      </c>
      <c r="G56" s="36">
        <f t="shared" si="5"/>
        <v>0.17299842949589944</v>
      </c>
      <c r="H56" s="36">
        <f t="shared" si="6"/>
        <v>0.13530059166657596</v>
      </c>
      <c r="I56" s="36">
        <f t="shared" si="7"/>
        <v>0.10594224877095905</v>
      </c>
      <c r="J56" s="36">
        <f t="shared" si="8"/>
        <v>8.3051168545124274E-2</v>
      </c>
      <c r="K56" s="36">
        <f t="shared" si="9"/>
        <v>6.5181531242397867E-2</v>
      </c>
      <c r="L56" s="36">
        <f t="shared" si="10"/>
        <v>5.1215435676123106E-2</v>
      </c>
      <c r="M56" s="36">
        <f t="shared" si="11"/>
        <v>4.0287470775851722E-2</v>
      </c>
      <c r="N56" s="36">
        <f t="shared" si="12"/>
        <v>3.1726877960394237E-2</v>
      </c>
      <c r="O56" s="36">
        <f t="shared" si="13"/>
        <v>2.5013146294114788E-2</v>
      </c>
    </row>
    <row r="57" spans="1:15" x14ac:dyDescent="0.3">
      <c r="A57" s="6">
        <v>52</v>
      </c>
      <c r="B57" s="36">
        <f t="shared" si="0"/>
        <v>0.59605805772860387</v>
      </c>
      <c r="C57" s="36">
        <f t="shared" si="1"/>
        <v>0.46106887223327847</v>
      </c>
      <c r="D57" s="36">
        <f t="shared" si="2"/>
        <v>0.35710100165990105</v>
      </c>
      <c r="E57" s="36">
        <f t="shared" si="3"/>
        <v>0.27692298202159843</v>
      </c>
      <c r="F57" s="36">
        <f t="shared" si="4"/>
        <v>0.21501280025426875</v>
      </c>
      <c r="G57" s="36">
        <f t="shared" si="5"/>
        <v>0.16714824105884002</v>
      </c>
      <c r="H57" s="36">
        <f t="shared" si="6"/>
        <v>0.130096722756323</v>
      </c>
      <c r="I57" s="36">
        <f t="shared" si="7"/>
        <v>0.10138014236455414</v>
      </c>
      <c r="J57" s="36">
        <f t="shared" si="8"/>
        <v>7.909635099535646E-2</v>
      </c>
      <c r="K57" s="36">
        <f t="shared" si="9"/>
        <v>6.1783441935922147E-2</v>
      </c>
      <c r="L57" s="36">
        <f t="shared" si="10"/>
        <v>4.8316448751059525E-2</v>
      </c>
      <c r="M57" s="36">
        <f t="shared" si="11"/>
        <v>3.7828611057137772E-2</v>
      </c>
      <c r="N57" s="36">
        <f t="shared" si="12"/>
        <v>2.9651287813452561E-2</v>
      </c>
      <c r="O57" s="36">
        <f t="shared" si="13"/>
        <v>2.3268043064292823E-2</v>
      </c>
    </row>
    <row r="58" spans="1:15" x14ac:dyDescent="0.3">
      <c r="A58" s="6">
        <v>53</v>
      </c>
      <c r="B58" s="36">
        <f t="shared" si="0"/>
        <v>0.5901564928005979</v>
      </c>
      <c r="C58" s="36">
        <f t="shared" si="1"/>
        <v>0.45425504653524973</v>
      </c>
      <c r="D58" s="36">
        <f t="shared" si="2"/>
        <v>0.35009902123519709</v>
      </c>
      <c r="E58" s="36">
        <f t="shared" si="3"/>
        <v>0.27016876294790093</v>
      </c>
      <c r="F58" s="36">
        <f t="shared" si="4"/>
        <v>0.20875029150899879</v>
      </c>
      <c r="G58" s="36">
        <f t="shared" si="5"/>
        <v>0.16149588508100488</v>
      </c>
      <c r="H58" s="36">
        <f t="shared" si="6"/>
        <v>0.12509300265031059</v>
      </c>
      <c r="I58" s="36">
        <f t="shared" si="7"/>
        <v>9.7014490301008754E-2</v>
      </c>
      <c r="J58" s="36">
        <f t="shared" si="8"/>
        <v>7.532985809081566E-2</v>
      </c>
      <c r="K58" s="36">
        <f t="shared" si="9"/>
        <v>5.8562504204665543E-2</v>
      </c>
      <c r="L58" s="36">
        <f t="shared" si="10"/>
        <v>4.5581555425527859E-2</v>
      </c>
      <c r="M58" s="36">
        <f t="shared" si="11"/>
        <v>3.5519822588861751E-2</v>
      </c>
      <c r="N58" s="36">
        <f t="shared" si="12"/>
        <v>2.771148393780613E-2</v>
      </c>
      <c r="O58" s="36">
        <f t="shared" si="13"/>
        <v>2.1644691222597975E-2</v>
      </c>
    </row>
    <row r="59" spans="1:15" x14ac:dyDescent="0.3">
      <c r="A59" s="6">
        <v>54</v>
      </c>
      <c r="B59" s="36">
        <f t="shared" si="0"/>
        <v>0.58431335920851268</v>
      </c>
      <c r="C59" s="36">
        <f t="shared" si="1"/>
        <v>0.4475419177687191</v>
      </c>
      <c r="D59" s="36">
        <f t="shared" si="2"/>
        <v>0.34323433454431085</v>
      </c>
      <c r="E59" s="36">
        <f t="shared" si="3"/>
        <v>0.26357928092478139</v>
      </c>
      <c r="F59" s="36">
        <f t="shared" si="4"/>
        <v>0.20267018593106678</v>
      </c>
      <c r="G59" s="36">
        <f t="shared" si="5"/>
        <v>0.15603467157585013</v>
      </c>
      <c r="H59" s="36">
        <f t="shared" si="6"/>
        <v>0.1202817333176063</v>
      </c>
      <c r="I59" s="36">
        <f t="shared" si="7"/>
        <v>9.2836832823931834E-2</v>
      </c>
      <c r="J59" s="36">
        <f t="shared" si="8"/>
        <v>7.1742721991253006E-2</v>
      </c>
      <c r="K59" s="36">
        <f t="shared" si="9"/>
        <v>5.5509482658450751E-2</v>
      </c>
      <c r="L59" s="36">
        <f t="shared" si="10"/>
        <v>4.300146738257344E-2</v>
      </c>
      <c r="M59" s="36">
        <f t="shared" si="11"/>
        <v>3.335194609282794E-2</v>
      </c>
      <c r="N59" s="36">
        <f t="shared" si="12"/>
        <v>2.5898583119444981E-2</v>
      </c>
      <c r="O59" s="36">
        <f t="shared" si="13"/>
        <v>2.0134596486137649E-2</v>
      </c>
    </row>
    <row r="60" spans="1:15" x14ac:dyDescent="0.3">
      <c r="A60" s="6">
        <v>55</v>
      </c>
      <c r="B60" s="36">
        <f t="shared" si="0"/>
        <v>0.57852807842427012</v>
      </c>
      <c r="C60" s="36">
        <f t="shared" si="1"/>
        <v>0.44092799780169378</v>
      </c>
      <c r="D60" s="36">
        <f t="shared" si="2"/>
        <v>0.33650424955324587</v>
      </c>
      <c r="E60" s="36">
        <f t="shared" si="3"/>
        <v>0.25715051797539656</v>
      </c>
      <c r="F60" s="36">
        <f t="shared" si="4"/>
        <v>0.19676717080686093</v>
      </c>
      <c r="G60" s="36">
        <f t="shared" si="5"/>
        <v>0.15075813678826103</v>
      </c>
      <c r="H60" s="36">
        <f t="shared" si="6"/>
        <v>0.11565551280539067</v>
      </c>
      <c r="I60" s="36">
        <f t="shared" si="7"/>
        <v>8.8839074472662052E-2</v>
      </c>
      <c r="J60" s="36">
        <f t="shared" si="8"/>
        <v>6.8326401896431424E-2</v>
      </c>
      <c r="K60" s="36">
        <f t="shared" si="9"/>
        <v>5.2615623372939103E-2</v>
      </c>
      <c r="L60" s="36">
        <f t="shared" si="10"/>
        <v>4.0567422059031535E-2</v>
      </c>
      <c r="M60" s="36">
        <f t="shared" si="11"/>
        <v>3.1316381307819663E-2</v>
      </c>
      <c r="N60" s="36">
        <f t="shared" si="12"/>
        <v>2.4204283289200913E-2</v>
      </c>
      <c r="O60" s="36">
        <f t="shared" si="13"/>
        <v>1.8729857196407112E-2</v>
      </c>
    </row>
    <row r="61" spans="1:15" x14ac:dyDescent="0.3">
      <c r="A61" s="6">
        <v>56</v>
      </c>
      <c r="B61" s="36">
        <f t="shared" si="0"/>
        <v>0.57280007764779206</v>
      </c>
      <c r="C61" s="36">
        <f t="shared" si="1"/>
        <v>0.43441182049427957</v>
      </c>
      <c r="D61" s="36">
        <f t="shared" si="2"/>
        <v>0.32990612701298622</v>
      </c>
      <c r="E61" s="36">
        <f t="shared" si="3"/>
        <v>0.25087855412233806</v>
      </c>
      <c r="F61" s="36">
        <f t="shared" si="4"/>
        <v>0.19103608816200091</v>
      </c>
      <c r="G61" s="36">
        <f t="shared" si="5"/>
        <v>0.14566003554421353</v>
      </c>
      <c r="H61" s="36">
        <f t="shared" si="6"/>
        <v>0.11120722385133718</v>
      </c>
      <c r="I61" s="36">
        <f t="shared" si="7"/>
        <v>8.501346839489192E-2</v>
      </c>
      <c r="J61" s="36">
        <f t="shared" si="8"/>
        <v>6.5072763710887077E-2</v>
      </c>
      <c r="K61" s="36">
        <f t="shared" si="9"/>
        <v>4.9872628789515726E-2</v>
      </c>
      <c r="L61" s="36">
        <f t="shared" si="10"/>
        <v>3.8271152885878811E-2</v>
      </c>
      <c r="M61" s="36">
        <f t="shared" si="11"/>
        <v>2.9405052871192171E-2</v>
      </c>
      <c r="N61" s="36">
        <f t="shared" si="12"/>
        <v>2.2620825503926092E-2</v>
      </c>
      <c r="O61" s="36">
        <f t="shared" si="13"/>
        <v>1.7423122973401969E-2</v>
      </c>
    </row>
    <row r="62" spans="1:15" x14ac:dyDescent="0.3">
      <c r="A62" s="6">
        <v>57</v>
      </c>
      <c r="B62" s="36">
        <f t="shared" si="0"/>
        <v>0.56712878975028913</v>
      </c>
      <c r="C62" s="36">
        <f t="shared" si="1"/>
        <v>0.42799194137367452</v>
      </c>
      <c r="D62" s="36">
        <f t="shared" si="2"/>
        <v>0.32343737942449624</v>
      </c>
      <c r="E62" s="36">
        <f t="shared" si="3"/>
        <v>0.24475956499740303</v>
      </c>
      <c r="F62" s="36">
        <f t="shared" si="4"/>
        <v>0.18547193025436981</v>
      </c>
      <c r="G62" s="36">
        <f t="shared" si="5"/>
        <v>0.14073433385914352</v>
      </c>
      <c r="H62" s="36">
        <f t="shared" si="6"/>
        <v>0.10693002293397806</v>
      </c>
      <c r="I62" s="36">
        <f t="shared" si="7"/>
        <v>8.1352601334824817E-2</v>
      </c>
      <c r="J62" s="36">
        <f t="shared" si="8"/>
        <v>6.1974060677035314E-2</v>
      </c>
      <c r="K62" s="36">
        <f t="shared" si="9"/>
        <v>4.7272633923711588E-2</v>
      </c>
      <c r="L62" s="36">
        <f t="shared" si="10"/>
        <v>3.6104861213093212E-2</v>
      </c>
      <c r="M62" s="36">
        <f t="shared" si="11"/>
        <v>2.7610378282809548E-2</v>
      </c>
      <c r="N62" s="36">
        <f t="shared" si="12"/>
        <v>2.1140958414884201E-2</v>
      </c>
      <c r="O62" s="36">
        <f t="shared" si="13"/>
        <v>1.6207556254327415E-2</v>
      </c>
    </row>
    <row r="63" spans="1:15" x14ac:dyDescent="0.3">
      <c r="A63" s="6">
        <v>58</v>
      </c>
      <c r="B63" s="36">
        <f t="shared" si="0"/>
        <v>0.56151365321810809</v>
      </c>
      <c r="C63" s="36">
        <f t="shared" si="1"/>
        <v>0.4216669373139651</v>
      </c>
      <c r="D63" s="36">
        <f t="shared" si="2"/>
        <v>0.31709547002401595</v>
      </c>
      <c r="E63" s="36">
        <f t="shared" si="3"/>
        <v>0.23878981950966149</v>
      </c>
      <c r="F63" s="36">
        <f t="shared" si="4"/>
        <v>0.18006983519841727</v>
      </c>
      <c r="G63" s="36">
        <f t="shared" si="5"/>
        <v>0.13597520179627395</v>
      </c>
      <c r="H63" s="36">
        <f t="shared" si="6"/>
        <v>0.10281732974420965</v>
      </c>
      <c r="I63" s="36">
        <f t="shared" si="7"/>
        <v>7.7849379267774965E-2</v>
      </c>
      <c r="J63" s="36">
        <f t="shared" si="8"/>
        <v>5.9022914930509818E-2</v>
      </c>
      <c r="K63" s="36">
        <f t="shared" si="9"/>
        <v>4.4808183813944635E-2</v>
      </c>
      <c r="L63" s="36">
        <f t="shared" si="10"/>
        <v>3.4061189823672837E-2</v>
      </c>
      <c r="M63" s="36">
        <f t="shared" si="11"/>
        <v>2.592523782423432E-2</v>
      </c>
      <c r="N63" s="36">
        <f t="shared" si="12"/>
        <v>1.9757905060639441E-2</v>
      </c>
      <c r="O63" s="36">
        <f t="shared" si="13"/>
        <v>1.5076796515653404E-2</v>
      </c>
    </row>
    <row r="64" spans="1:15" x14ac:dyDescent="0.3">
      <c r="A64" s="6">
        <v>59</v>
      </c>
      <c r="B64" s="36">
        <f t="shared" si="0"/>
        <v>0.55595411209713674</v>
      </c>
      <c r="C64" s="36">
        <f t="shared" si="1"/>
        <v>0.41543540622065528</v>
      </c>
      <c r="D64" s="36">
        <f t="shared" si="2"/>
        <v>0.31087791178825086</v>
      </c>
      <c r="E64" s="36">
        <f t="shared" si="3"/>
        <v>0.23296567757040149</v>
      </c>
      <c r="F64" s="36">
        <f t="shared" si="4"/>
        <v>0.17482508271691</v>
      </c>
      <c r="G64" s="36">
        <f t="shared" si="5"/>
        <v>0.13137700656644827</v>
      </c>
      <c r="H64" s="36">
        <f t="shared" si="6"/>
        <v>9.8862817061740049E-2</v>
      </c>
      <c r="I64" s="36">
        <f t="shared" si="7"/>
        <v>7.4497013653373176E-2</v>
      </c>
      <c r="J64" s="36">
        <f t="shared" si="8"/>
        <v>5.621229993381887E-2</v>
      </c>
      <c r="K64" s="36">
        <f t="shared" si="9"/>
        <v>4.2472212145919092E-2</v>
      </c>
      <c r="L64" s="36">
        <f t="shared" si="10"/>
        <v>3.2133197946861168E-2</v>
      </c>
      <c r="M64" s="36">
        <f t="shared" si="11"/>
        <v>2.4342946313835042E-2</v>
      </c>
      <c r="N64" s="36">
        <f t="shared" si="12"/>
        <v>1.8465331832373307E-2</v>
      </c>
      <c r="O64" s="36">
        <f t="shared" si="13"/>
        <v>1.4024926991305493E-2</v>
      </c>
    </row>
    <row r="65" spans="1:15" x14ac:dyDescent="0.3">
      <c r="A65" s="6">
        <v>60</v>
      </c>
      <c r="B65" s="36">
        <f t="shared" si="0"/>
        <v>0.5504496159377591</v>
      </c>
      <c r="C65" s="36">
        <f t="shared" si="1"/>
        <v>0.40929596671985746</v>
      </c>
      <c r="D65" s="36">
        <f t="shared" si="2"/>
        <v>0.30478226645906947</v>
      </c>
      <c r="E65" s="36">
        <f t="shared" si="3"/>
        <v>0.22728358787356245</v>
      </c>
      <c r="F65" s="36">
        <f t="shared" si="4"/>
        <v>0.16973309001641748</v>
      </c>
      <c r="G65" s="36">
        <f t="shared" si="5"/>
        <v>0.12693430586130269</v>
      </c>
      <c r="H65" s="36">
        <f t="shared" si="6"/>
        <v>9.5060401020903879E-2</v>
      </c>
      <c r="I65" s="36">
        <f t="shared" si="7"/>
        <v>7.1289008280739891E-2</v>
      </c>
      <c r="J65" s="36">
        <f t="shared" si="8"/>
        <v>5.353552374649416E-2</v>
      </c>
      <c r="K65" s="36">
        <f t="shared" si="9"/>
        <v>4.0258020991392494E-2</v>
      </c>
      <c r="L65" s="36">
        <f t="shared" si="10"/>
        <v>3.0314337685718073E-2</v>
      </c>
      <c r="M65" s="36">
        <f t="shared" si="11"/>
        <v>2.2857226585760601E-2</v>
      </c>
      <c r="N65" s="36">
        <f t="shared" si="12"/>
        <v>1.7257319469507766E-2</v>
      </c>
      <c r="O65" s="36">
        <f t="shared" si="13"/>
        <v>1.3046443712842316E-2</v>
      </c>
    </row>
    <row r="66" spans="1:15" x14ac:dyDescent="0.3">
      <c r="A66" s="6">
        <v>61</v>
      </c>
      <c r="B66" s="36">
        <f t="shared" si="0"/>
        <v>0.5449996197403556</v>
      </c>
      <c r="C66" s="36">
        <f t="shared" si="1"/>
        <v>0.40324725785207632</v>
      </c>
      <c r="D66" s="36">
        <f t="shared" si="2"/>
        <v>0.29880614358732294</v>
      </c>
      <c r="E66" s="36">
        <f t="shared" si="3"/>
        <v>0.22174008573030482</v>
      </c>
      <c r="F66" s="36">
        <f t="shared" si="4"/>
        <v>0.16478940778292958</v>
      </c>
      <c r="G66" s="36">
        <f t="shared" si="5"/>
        <v>0.12264184141188664</v>
      </c>
      <c r="H66" s="36">
        <f t="shared" si="6"/>
        <v>9.1404231750869092E-2</v>
      </c>
      <c r="I66" s="36">
        <f t="shared" si="7"/>
        <v>6.8219146680133888E-2</v>
      </c>
      <c r="J66" s="36">
        <f t="shared" si="8"/>
        <v>5.0986213091899199E-2</v>
      </c>
      <c r="K66" s="36">
        <f t="shared" si="9"/>
        <v>3.8159261603215637E-2</v>
      </c>
      <c r="L66" s="36">
        <f t="shared" si="10"/>
        <v>2.8598431778979316E-2</v>
      </c>
      <c r="M66" s="36">
        <f t="shared" si="11"/>
        <v>2.1462184587568638E-2</v>
      </c>
      <c r="N66" s="36">
        <f t="shared" si="12"/>
        <v>1.6128335952810994E-2</v>
      </c>
      <c r="O66" s="36">
        <f t="shared" si="13"/>
        <v>1.2136226709620761E-2</v>
      </c>
    </row>
    <row r="67" spans="1:15" x14ac:dyDescent="0.3">
      <c r="A67" s="6">
        <v>62</v>
      </c>
      <c r="B67" s="36">
        <f t="shared" si="0"/>
        <v>0.53960358390134222</v>
      </c>
      <c r="C67" s="36">
        <f t="shared" si="1"/>
        <v>0.3972879387705186</v>
      </c>
      <c r="D67" s="36">
        <f t="shared" si="2"/>
        <v>0.29294719959541465</v>
      </c>
      <c r="E67" s="36">
        <f t="shared" si="3"/>
        <v>0.21633179095639499</v>
      </c>
      <c r="F67" s="36">
        <f t="shared" si="4"/>
        <v>0.15998971629410638</v>
      </c>
      <c r="G67" s="36">
        <f t="shared" si="5"/>
        <v>0.11849453276510789</v>
      </c>
      <c r="H67" s="36">
        <f t="shared" si="6"/>
        <v>8.7888684375835649E-2</v>
      </c>
      <c r="I67" s="36">
        <f t="shared" si="7"/>
        <v>6.5281480076683163E-2</v>
      </c>
      <c r="J67" s="36">
        <f t="shared" si="8"/>
        <v>4.8558298182761132E-2</v>
      </c>
      <c r="K67" s="36">
        <f t="shared" si="9"/>
        <v>3.6169916211578799E-2</v>
      </c>
      <c r="L67" s="36">
        <f t="shared" si="10"/>
        <v>2.6979652621678594E-2</v>
      </c>
      <c r="M67" s="36">
        <f t="shared" si="11"/>
        <v>2.0152285997717033E-2</v>
      </c>
      <c r="N67" s="36">
        <f t="shared" si="12"/>
        <v>1.5073211170851399E-2</v>
      </c>
      <c r="O67" s="36">
        <f t="shared" si="13"/>
        <v>1.1289513218251869E-2</v>
      </c>
    </row>
    <row r="68" spans="1:15" x14ac:dyDescent="0.3">
      <c r="A68" s="6">
        <v>63</v>
      </c>
      <c r="B68" s="36">
        <f t="shared" si="0"/>
        <v>0.53426097415974472</v>
      </c>
      <c r="C68" s="36">
        <f t="shared" si="1"/>
        <v>0.39141668844386079</v>
      </c>
      <c r="D68" s="36">
        <f t="shared" si="2"/>
        <v>0.28720313685824972</v>
      </c>
      <c r="E68" s="36">
        <f t="shared" si="3"/>
        <v>0.21105540581111709</v>
      </c>
      <c r="F68" s="36">
        <f t="shared" si="4"/>
        <v>0.1553298216447635</v>
      </c>
      <c r="G68" s="36">
        <f t="shared" si="5"/>
        <v>0.11448747127063565</v>
      </c>
      <c r="H68" s="36">
        <f t="shared" si="6"/>
        <v>8.4508350361380435E-2</v>
      </c>
      <c r="I68" s="36">
        <f t="shared" si="7"/>
        <v>6.2470315862854696E-2</v>
      </c>
      <c r="J68" s="36">
        <f t="shared" si="8"/>
        <v>4.6245998269296325E-2</v>
      </c>
      <c r="K68" s="36">
        <f t="shared" si="9"/>
        <v>3.428428076926901E-2</v>
      </c>
      <c r="L68" s="36">
        <f t="shared" si="10"/>
        <v>2.5452502473281687E-2</v>
      </c>
      <c r="M68" s="36">
        <f t="shared" si="11"/>
        <v>1.892233427015684E-2</v>
      </c>
      <c r="N68" s="36">
        <f t="shared" si="12"/>
        <v>1.4087113243786352E-2</v>
      </c>
      <c r="O68" s="36">
        <f t="shared" si="13"/>
        <v>1.0501872761164528E-2</v>
      </c>
    </row>
    <row r="69" spans="1:15" x14ac:dyDescent="0.3">
      <c r="A69" s="6">
        <v>64</v>
      </c>
      <c r="B69" s="36">
        <f t="shared" si="0"/>
        <v>0.52897126154430163</v>
      </c>
      <c r="C69" s="36">
        <f t="shared" si="1"/>
        <v>0.38563220536340964</v>
      </c>
      <c r="D69" s="36">
        <f t="shared" si="2"/>
        <v>0.28157170280220556</v>
      </c>
      <c r="E69" s="36">
        <f t="shared" si="3"/>
        <v>0.20590771298645566</v>
      </c>
      <c r="F69" s="36">
        <f t="shared" si="4"/>
        <v>0.15080565208229463</v>
      </c>
      <c r="G69" s="36">
        <f t="shared" si="5"/>
        <v>0.11061591427114556</v>
      </c>
      <c r="H69" s="36">
        <f t="shared" si="6"/>
        <v>8.1258029193635034E-2</v>
      </c>
      <c r="I69" s="36">
        <f t="shared" si="7"/>
        <v>5.9780206567325071E-2</v>
      </c>
      <c r="J69" s="36">
        <f t="shared" si="8"/>
        <v>4.4043807875520306E-2</v>
      </c>
      <c r="K69" s="36">
        <f t="shared" si="9"/>
        <v>3.2496948596463508E-2</v>
      </c>
      <c r="L69" s="36">
        <f t="shared" si="10"/>
        <v>2.4011794786114798E-2</v>
      </c>
      <c r="M69" s="36">
        <f t="shared" si="11"/>
        <v>1.7767450018926611E-2</v>
      </c>
      <c r="N69" s="36">
        <f t="shared" si="12"/>
        <v>1.3165526396062015E-2</v>
      </c>
      <c r="O69" s="36">
        <f t="shared" si="13"/>
        <v>9.7691839638739814E-3</v>
      </c>
    </row>
    <row r="70" spans="1:15" x14ac:dyDescent="0.3">
      <c r="A70" s="6">
        <v>65</v>
      </c>
      <c r="B70" s="36">
        <f t="shared" si="0"/>
        <v>0.52373392232109073</v>
      </c>
      <c r="C70" s="36">
        <f t="shared" si="1"/>
        <v>0.37993320725459084</v>
      </c>
      <c r="D70" s="36">
        <f t="shared" si="2"/>
        <v>0.27605068902177016</v>
      </c>
      <c r="E70" s="36">
        <f t="shared" si="3"/>
        <v>0.20088557364532261</v>
      </c>
      <c r="F70" s="36">
        <f t="shared" si="4"/>
        <v>0.14641325444882974</v>
      </c>
      <c r="G70" s="36">
        <f t="shared" si="5"/>
        <v>0.10687527948902953</v>
      </c>
      <c r="H70" s="36">
        <f t="shared" si="6"/>
        <v>7.8132720378495224E-2</v>
      </c>
      <c r="I70" s="36">
        <f t="shared" si="7"/>
        <v>5.7205939298875672E-2</v>
      </c>
      <c r="J70" s="36">
        <f t="shared" si="8"/>
        <v>4.1946483690971717E-2</v>
      </c>
      <c r="K70" s="36">
        <f t="shared" si="9"/>
        <v>3.0802794878164463E-2</v>
      </c>
      <c r="L70" s="36">
        <f t="shared" si="10"/>
        <v>2.2652636590674336E-2</v>
      </c>
      <c r="M70" s="36">
        <f t="shared" si="11"/>
        <v>1.6683051660963955E-2</v>
      </c>
      <c r="N70" s="36">
        <f t="shared" si="12"/>
        <v>1.2304230276693471E-2</v>
      </c>
      <c r="O70" s="36">
        <f t="shared" si="13"/>
        <v>9.0876129896502143E-3</v>
      </c>
    </row>
    <row r="71" spans="1:15" x14ac:dyDescent="0.3">
      <c r="A71" s="6">
        <v>66</v>
      </c>
      <c r="B71" s="36">
        <f t="shared" ref="B71:B105" si="14">POWER(1/(1+0.01),A71)</f>
        <v>0.51854843794167393</v>
      </c>
      <c r="C71" s="36">
        <f t="shared" ref="C71:C105" si="15">POWER(1/(1+0.015),A71)</f>
        <v>0.37431843079270033</v>
      </c>
      <c r="D71" s="36">
        <f t="shared" ref="D71:D105" si="16">POWER(1/(1+0.02),A71)</f>
        <v>0.27063793041350015</v>
      </c>
      <c r="E71" s="36">
        <f t="shared" ref="E71:E105" si="17">POWER(1/(1+0.025),A71)</f>
        <v>0.19598592550763183</v>
      </c>
      <c r="F71" s="36">
        <f t="shared" ref="F71:F105" si="18">POWER(1/(1+0.03),A71)</f>
        <v>0.14214879072701916</v>
      </c>
      <c r="G71" s="36">
        <f t="shared" ref="G71:G105" si="19">POWER(1/(1+0.035),A71)</f>
        <v>0.10326113960292709</v>
      </c>
      <c r="H71" s="36">
        <f t="shared" ref="H71:H105" si="20">POWER(1/(1+0.04),A71)</f>
        <v>7.5127615748553089E-2</v>
      </c>
      <c r="I71" s="36">
        <f t="shared" ref="I71:I105" si="21">POWER(1/(1+0.045),A71)</f>
        <v>5.4742525644857112E-2</v>
      </c>
      <c r="J71" s="36">
        <f t="shared" ref="J71:J105" si="22">POWER(1/(1+0.05),A71)</f>
        <v>3.9949032086639732E-2</v>
      </c>
      <c r="K71" s="36">
        <f t="shared" ref="K71:K105" si="23">POWER(1/(1+0.055),A71)</f>
        <v>2.9196961969824135E-2</v>
      </c>
      <c r="L71" s="36">
        <f t="shared" ref="L71:L105" si="24">POWER(1/(1+0.06),A71)</f>
        <v>2.1370411877994652E-2</v>
      </c>
      <c r="M71" s="36">
        <f t="shared" ref="M71:M105" si="25">POWER(1/(1+0.065),A71)</f>
        <v>1.566483724034174E-2</v>
      </c>
      <c r="N71" s="36">
        <f t="shared" ref="N71:N105" si="26">POWER(1/(1+0.07),A71)</f>
        <v>1.1499280632423807E-2</v>
      </c>
      <c r="O71" s="36">
        <f t="shared" ref="O71:O105" si="27">POWER(1/(1+0.075),A71)</f>
        <v>8.453593478744385E-3</v>
      </c>
    </row>
    <row r="72" spans="1:15" x14ac:dyDescent="0.3">
      <c r="A72" s="6">
        <v>67</v>
      </c>
      <c r="B72" s="36">
        <f t="shared" si="14"/>
        <v>0.51341429499175639</v>
      </c>
      <c r="C72" s="36">
        <f t="shared" si="15"/>
        <v>0.36878663132285755</v>
      </c>
      <c r="D72" s="36">
        <f t="shared" si="16"/>
        <v>0.26533130432696089</v>
      </c>
      <c r="E72" s="36">
        <f t="shared" si="17"/>
        <v>0.19120578098305546</v>
      </c>
      <c r="F72" s="36">
        <f t="shared" si="18"/>
        <v>0.13800853468642638</v>
      </c>
      <c r="G72" s="36">
        <f t="shared" si="19"/>
        <v>9.9769217007659033E-2</v>
      </c>
      <c r="H72" s="36">
        <f t="shared" si="20"/>
        <v>7.2238092065916429E-2</v>
      </c>
      <c r="I72" s="36">
        <f t="shared" si="21"/>
        <v>5.238519200464796E-2</v>
      </c>
      <c r="J72" s="36">
        <f t="shared" si="22"/>
        <v>3.804669722537117E-2</v>
      </c>
      <c r="K72" s="36">
        <f t="shared" si="23"/>
        <v>2.7674845469027619E-2</v>
      </c>
      <c r="L72" s="36">
        <f t="shared" si="24"/>
        <v>2.0160765922636461E-2</v>
      </c>
      <c r="M72" s="36">
        <f t="shared" si="25"/>
        <v>1.4708767361823232E-2</v>
      </c>
      <c r="N72" s="36">
        <f t="shared" si="26"/>
        <v>1.0746991245255893E-2</v>
      </c>
      <c r="O72" s="36">
        <f t="shared" si="27"/>
        <v>7.8638078872040797E-3</v>
      </c>
    </row>
    <row r="73" spans="1:15" x14ac:dyDescent="0.3">
      <c r="A73" s="6">
        <v>68</v>
      </c>
      <c r="B73" s="36">
        <f t="shared" si="14"/>
        <v>0.50833098514035291</v>
      </c>
      <c r="C73" s="36">
        <f t="shared" si="15"/>
        <v>0.36333658258409612</v>
      </c>
      <c r="D73" s="36">
        <f t="shared" si="16"/>
        <v>0.2601287297323146</v>
      </c>
      <c r="E73" s="36">
        <f t="shared" si="17"/>
        <v>0.18654222534932241</v>
      </c>
      <c r="F73" s="36">
        <f t="shared" si="18"/>
        <v>0.1339888686275984</v>
      </c>
      <c r="G73" s="36">
        <f t="shared" si="19"/>
        <v>9.6395378751361394E-2</v>
      </c>
      <c r="H73" s="36">
        <f t="shared" si="20"/>
        <v>6.9459703909535014E-2</v>
      </c>
      <c r="I73" s="36">
        <f t="shared" si="21"/>
        <v>5.0129370339376048E-2</v>
      </c>
      <c r="J73" s="36">
        <f t="shared" si="22"/>
        <v>3.6234949738448735E-2</v>
      </c>
      <c r="K73" s="36">
        <f t="shared" si="23"/>
        <v>2.6232081013296316E-2</v>
      </c>
      <c r="L73" s="36">
        <f t="shared" si="24"/>
        <v>1.9019590493053264E-2</v>
      </c>
      <c r="M73" s="36">
        <f t="shared" si="25"/>
        <v>1.3811049166031202E-2</v>
      </c>
      <c r="N73" s="36">
        <f t="shared" si="26"/>
        <v>1.0043917051641022E-2</v>
      </c>
      <c r="O73" s="36">
        <f t="shared" si="27"/>
        <v>7.3151701276317014E-3</v>
      </c>
    </row>
    <row r="74" spans="1:15" x14ac:dyDescent="0.3">
      <c r="A74" s="6">
        <v>69</v>
      </c>
      <c r="B74" s="36">
        <f t="shared" si="14"/>
        <v>0.50329800508945832</v>
      </c>
      <c r="C74" s="36">
        <f t="shared" si="15"/>
        <v>0.35796707643753317</v>
      </c>
      <c r="D74" s="36">
        <f t="shared" si="16"/>
        <v>0.25502816640422998</v>
      </c>
      <c r="E74" s="36">
        <f t="shared" si="17"/>
        <v>0.1819924149749487</v>
      </c>
      <c r="F74" s="36">
        <f t="shared" si="18"/>
        <v>0.13008628022096935</v>
      </c>
      <c r="G74" s="36">
        <f t="shared" si="19"/>
        <v>9.3135631643827432E-2</v>
      </c>
      <c r="H74" s="36">
        <f t="shared" si="20"/>
        <v>6.6788176836091354E-2</v>
      </c>
      <c r="I74" s="36">
        <f t="shared" si="21"/>
        <v>4.7970689319977083E-2</v>
      </c>
      <c r="J74" s="36">
        <f t="shared" si="22"/>
        <v>3.4509475941379743E-2</v>
      </c>
      <c r="K74" s="36">
        <f t="shared" si="23"/>
        <v>2.4864531766157646E-2</v>
      </c>
      <c r="L74" s="36">
        <f t="shared" si="24"/>
        <v>1.7943009899106851E-2</v>
      </c>
      <c r="M74" s="36">
        <f t="shared" si="25"/>
        <v>1.2968121282658404E-2</v>
      </c>
      <c r="N74" s="36">
        <f t="shared" si="26"/>
        <v>9.3868383660196467E-3</v>
      </c>
      <c r="O74" s="36">
        <f t="shared" si="27"/>
        <v>6.804809421052745E-3</v>
      </c>
    </row>
    <row r="75" spans="1:15" x14ac:dyDescent="0.3">
      <c r="A75" s="6">
        <v>70</v>
      </c>
      <c r="B75" s="36">
        <f t="shared" si="14"/>
        <v>0.49831485652421609</v>
      </c>
      <c r="C75" s="36">
        <f t="shared" si="15"/>
        <v>0.35267692259855493</v>
      </c>
      <c r="D75" s="36">
        <f t="shared" si="16"/>
        <v>0.25002761412179408</v>
      </c>
      <c r="E75" s="36">
        <f t="shared" si="17"/>
        <v>0.17755357558531584</v>
      </c>
      <c r="F75" s="36">
        <f t="shared" si="18"/>
        <v>0.12629735943783429</v>
      </c>
      <c r="G75" s="36">
        <f t="shared" si="19"/>
        <v>8.998611753026807E-2</v>
      </c>
      <c r="H75" s="36">
        <f t="shared" si="20"/>
        <v>6.4219400803933985E-2</v>
      </c>
      <c r="I75" s="36">
        <f t="shared" si="21"/>
        <v>4.5904965856437406E-2</v>
      </c>
      <c r="J75" s="36">
        <f t="shared" si="22"/>
        <v>3.2866167563218807E-2</v>
      </c>
      <c r="K75" s="36">
        <f t="shared" si="23"/>
        <v>2.3568276555599663E-2</v>
      </c>
      <c r="L75" s="36">
        <f t="shared" si="24"/>
        <v>1.6927367829346084E-2</v>
      </c>
      <c r="M75" s="36">
        <f t="shared" si="25"/>
        <v>1.2176639702026672E-2</v>
      </c>
      <c r="N75" s="36">
        <f t="shared" si="26"/>
        <v>8.7727461364669607E-3</v>
      </c>
      <c r="O75" s="36">
        <f t="shared" si="27"/>
        <v>6.3300552753979018E-3</v>
      </c>
    </row>
    <row r="76" spans="1:15" x14ac:dyDescent="0.3">
      <c r="A76" s="6">
        <v>71</v>
      </c>
      <c r="B76" s="36">
        <f t="shared" si="14"/>
        <v>0.4933810460635803</v>
      </c>
      <c r="C76" s="36">
        <f t="shared" si="15"/>
        <v>0.34746494837296055</v>
      </c>
      <c r="D76" s="36">
        <f t="shared" si="16"/>
        <v>0.24512511188411185</v>
      </c>
      <c r="E76" s="36">
        <f t="shared" si="17"/>
        <v>0.17322300057103984</v>
      </c>
      <c r="F76" s="36">
        <f t="shared" si="18"/>
        <v>0.12261879557071292</v>
      </c>
      <c r="G76" s="36">
        <f t="shared" si="19"/>
        <v>8.6943108724896689E-2</v>
      </c>
      <c r="H76" s="36">
        <f t="shared" si="20"/>
        <v>6.1749423849936522E-2</v>
      </c>
      <c r="I76" s="36">
        <f t="shared" si="21"/>
        <v>4.3928196991806133E-2</v>
      </c>
      <c r="J76" s="36">
        <f t="shared" si="22"/>
        <v>3.1301111964970284E-2</v>
      </c>
      <c r="K76" s="36">
        <f t="shared" si="23"/>
        <v>2.2339598630900157E-2</v>
      </c>
      <c r="L76" s="36">
        <f t="shared" si="24"/>
        <v>1.5969214933345358E-2</v>
      </c>
      <c r="M76" s="36">
        <f t="shared" si="25"/>
        <v>1.1433464508945232E-2</v>
      </c>
      <c r="N76" s="36">
        <f t="shared" si="26"/>
        <v>8.1988281649223917E-3</v>
      </c>
      <c r="O76" s="36">
        <f t="shared" si="27"/>
        <v>5.8884235119980484E-3</v>
      </c>
    </row>
    <row r="77" spans="1:15" x14ac:dyDescent="0.3">
      <c r="A77" s="6">
        <v>72</v>
      </c>
      <c r="B77" s="36">
        <f t="shared" si="14"/>
        <v>0.48849608521146559</v>
      </c>
      <c r="C77" s="36">
        <f t="shared" si="15"/>
        <v>0.34232999839700551</v>
      </c>
      <c r="D77" s="36">
        <f t="shared" si="16"/>
        <v>0.24031873714128613</v>
      </c>
      <c r="E77" s="36">
        <f t="shared" si="17"/>
        <v>0.16899804933759985</v>
      </c>
      <c r="F77" s="36">
        <f t="shared" si="18"/>
        <v>0.11904737434049797</v>
      </c>
      <c r="G77" s="36">
        <f t="shared" si="19"/>
        <v>8.4003003598933992E-2</v>
      </c>
      <c r="H77" s="36">
        <f t="shared" si="20"/>
        <v>5.9374446009554341E-2</v>
      </c>
      <c r="I77" s="36">
        <f t="shared" si="21"/>
        <v>4.2036552145269038E-2</v>
      </c>
      <c r="J77" s="36">
        <f t="shared" si="22"/>
        <v>2.9810582823781222E-2</v>
      </c>
      <c r="K77" s="36">
        <f t="shared" si="23"/>
        <v>2.1174975005592563E-2</v>
      </c>
      <c r="L77" s="36">
        <f t="shared" si="24"/>
        <v>1.5065297106929582E-2</v>
      </c>
      <c r="M77" s="36">
        <f t="shared" si="25"/>
        <v>1.0735647426239654E-2</v>
      </c>
      <c r="N77" s="36">
        <f t="shared" si="26"/>
        <v>7.6624562288994339E-3</v>
      </c>
      <c r="O77" s="36">
        <f t="shared" si="27"/>
        <v>5.4776032669749284E-3</v>
      </c>
    </row>
    <row r="78" spans="1:15" x14ac:dyDescent="0.3">
      <c r="A78" s="6">
        <v>73</v>
      </c>
      <c r="B78" s="36">
        <f t="shared" si="14"/>
        <v>0.48365949030838173</v>
      </c>
      <c r="C78" s="36">
        <f t="shared" si="15"/>
        <v>0.33727093438128625</v>
      </c>
      <c r="D78" s="36">
        <f t="shared" si="16"/>
        <v>0.23560660504047659</v>
      </c>
      <c r="E78" s="36">
        <f t="shared" si="17"/>
        <v>0.16487614569521938</v>
      </c>
      <c r="F78" s="36">
        <f t="shared" si="18"/>
        <v>0.11557997508786211</v>
      </c>
      <c r="G78" s="36">
        <f t="shared" si="19"/>
        <v>8.1162322317810634E-2</v>
      </c>
      <c r="H78" s="36">
        <f t="shared" si="20"/>
        <v>5.7090813470725324E-2</v>
      </c>
      <c r="I78" s="36">
        <f t="shared" si="21"/>
        <v>4.0226365689252669E-2</v>
      </c>
      <c r="J78" s="36">
        <f t="shared" si="22"/>
        <v>2.8391031260744024E-2</v>
      </c>
      <c r="K78" s="36">
        <f t="shared" si="23"/>
        <v>2.0071066356011909E-2</v>
      </c>
      <c r="L78" s="36">
        <f t="shared" si="24"/>
        <v>1.4212544440499604E-2</v>
      </c>
      <c r="M78" s="36">
        <f t="shared" si="25"/>
        <v>1.0080420118534886E-2</v>
      </c>
      <c r="N78" s="36">
        <f t="shared" si="26"/>
        <v>7.1611740457004055E-3</v>
      </c>
      <c r="O78" s="36">
        <f t="shared" si="27"/>
        <v>5.0954448995115618E-3</v>
      </c>
    </row>
    <row r="79" spans="1:15" x14ac:dyDescent="0.3">
      <c r="A79" s="6">
        <v>74</v>
      </c>
      <c r="B79" s="36">
        <f t="shared" si="14"/>
        <v>0.47887078248354625</v>
      </c>
      <c r="C79" s="36">
        <f t="shared" si="15"/>
        <v>0.33228663485841009</v>
      </c>
      <c r="D79" s="36">
        <f t="shared" si="16"/>
        <v>0.23098686768674176</v>
      </c>
      <c r="E79" s="36">
        <f t="shared" si="17"/>
        <v>0.16085477628801892</v>
      </c>
      <c r="F79" s="36">
        <f t="shared" si="18"/>
        <v>0.11221356804646807</v>
      </c>
      <c r="G79" s="36">
        <f t="shared" si="19"/>
        <v>7.8417702722522353E-2</v>
      </c>
      <c r="H79" s="36">
        <f t="shared" si="20"/>
        <v>5.4895012952620496E-2</v>
      </c>
      <c r="I79" s="36">
        <f t="shared" si="21"/>
        <v>3.8494129846174806E-2</v>
      </c>
      <c r="J79" s="36">
        <f t="shared" si="22"/>
        <v>2.7039077391184781E-2</v>
      </c>
      <c r="K79" s="36">
        <f t="shared" si="23"/>
        <v>1.9024707446456787E-2</v>
      </c>
      <c r="L79" s="36">
        <f t="shared" si="24"/>
        <v>1.3408060792924155E-2</v>
      </c>
      <c r="M79" s="36">
        <f t="shared" si="25"/>
        <v>9.4651832098919132E-3</v>
      </c>
      <c r="N79" s="36">
        <f t="shared" si="26"/>
        <v>6.6926860240190704E-3</v>
      </c>
      <c r="O79" s="36">
        <f t="shared" si="27"/>
        <v>4.7399487437316855E-3</v>
      </c>
    </row>
    <row r="80" spans="1:15" x14ac:dyDescent="0.3">
      <c r="A80" s="6">
        <v>75</v>
      </c>
      <c r="B80" s="36">
        <f t="shared" si="14"/>
        <v>0.47412948760747159</v>
      </c>
      <c r="C80" s="36">
        <f t="shared" si="15"/>
        <v>0.32737599493439423</v>
      </c>
      <c r="D80" s="36">
        <f t="shared" si="16"/>
        <v>0.22645771341837423</v>
      </c>
      <c r="E80" s="36">
        <f t="shared" si="17"/>
        <v>0.15693148906148188</v>
      </c>
      <c r="F80" s="36">
        <f t="shared" si="18"/>
        <v>0.10894521169560006</v>
      </c>
      <c r="G80" s="36">
        <f t="shared" si="19"/>
        <v>7.5765896350263151E-2</v>
      </c>
      <c r="H80" s="36">
        <f t="shared" si="20"/>
        <v>5.2783666300596631E-2</v>
      </c>
      <c r="I80" s="36">
        <f t="shared" si="21"/>
        <v>3.6836487891076374E-2</v>
      </c>
      <c r="J80" s="36">
        <f t="shared" si="22"/>
        <v>2.5751502277318841E-2</v>
      </c>
      <c r="K80" s="36">
        <f t="shared" si="23"/>
        <v>1.8032898053513543E-2</v>
      </c>
      <c r="L80" s="36">
        <f t="shared" si="24"/>
        <v>1.2649113955588823E-2</v>
      </c>
      <c r="M80" s="36">
        <f t="shared" si="25"/>
        <v>8.8874959717294959E-3</v>
      </c>
      <c r="N80" s="36">
        <f t="shared" si="26"/>
        <v>6.2548467514196918E-3</v>
      </c>
      <c r="O80" s="36">
        <f t="shared" si="27"/>
        <v>4.4092546453317998E-3</v>
      </c>
    </row>
    <row r="81" spans="1:15" x14ac:dyDescent="0.3">
      <c r="A81" s="6">
        <v>76</v>
      </c>
      <c r="B81" s="36">
        <f t="shared" si="14"/>
        <v>0.46943513624502137</v>
      </c>
      <c r="C81" s="36">
        <f t="shared" si="15"/>
        <v>0.32253792604373821</v>
      </c>
      <c r="D81" s="36">
        <f t="shared" si="16"/>
        <v>0.22201736609644532</v>
      </c>
      <c r="E81" s="36">
        <f t="shared" si="17"/>
        <v>0.15310389176729941</v>
      </c>
      <c r="F81" s="36">
        <f t="shared" si="18"/>
        <v>0.10577205018990297</v>
      </c>
      <c r="G81" s="36">
        <f t="shared" si="19"/>
        <v>7.3203764589626241E-2</v>
      </c>
      <c r="H81" s="36">
        <f t="shared" si="20"/>
        <v>5.0753525289035213E-2</v>
      </c>
      <c r="I81" s="36">
        <f t="shared" si="21"/>
        <v>3.5250227646963041E-2</v>
      </c>
      <c r="J81" s="36">
        <f t="shared" si="22"/>
        <v>2.4525240264113179E-2</v>
      </c>
      <c r="K81" s="36">
        <f t="shared" si="23"/>
        <v>1.7092794363519941E-2</v>
      </c>
      <c r="L81" s="36">
        <f t="shared" si="24"/>
        <v>1.1933126373197E-2</v>
      </c>
      <c r="M81" s="36">
        <f t="shared" si="25"/>
        <v>8.3450666401215911E-3</v>
      </c>
      <c r="N81" s="36">
        <f t="shared" si="26"/>
        <v>5.8456511695511148E-3</v>
      </c>
      <c r="O81" s="36">
        <f t="shared" si="27"/>
        <v>4.101632228215627E-3</v>
      </c>
    </row>
    <row r="82" spans="1:15" x14ac:dyDescent="0.3">
      <c r="A82" s="6">
        <v>77</v>
      </c>
      <c r="B82" s="36">
        <f t="shared" si="14"/>
        <v>0.46478726360893202</v>
      </c>
      <c r="C82" s="36">
        <f t="shared" si="15"/>
        <v>0.31777135570811649</v>
      </c>
      <c r="D82" s="36">
        <f t="shared" si="16"/>
        <v>0.21766408440827972</v>
      </c>
      <c r="E82" s="36">
        <f t="shared" si="17"/>
        <v>0.14936965050468234</v>
      </c>
      <c r="F82" s="36">
        <f t="shared" si="18"/>
        <v>0.10269131086398348</v>
      </c>
      <c r="G82" s="36">
        <f t="shared" si="19"/>
        <v>7.0728274965822444E-2</v>
      </c>
      <c r="H82" s="36">
        <f t="shared" si="20"/>
        <v>4.8801466624072309E-2</v>
      </c>
      <c r="I82" s="36">
        <f t="shared" si="21"/>
        <v>3.3732275260251722E-2</v>
      </c>
      <c r="J82" s="36">
        <f t="shared" si="22"/>
        <v>2.3357371680107788E-2</v>
      </c>
      <c r="K82" s="36">
        <f t="shared" si="23"/>
        <v>1.6201700818502314E-2</v>
      </c>
      <c r="L82" s="36">
        <f t="shared" si="24"/>
        <v>1.1257666389808491E-2</v>
      </c>
      <c r="M82" s="36">
        <f t="shared" si="25"/>
        <v>7.8357433240578318E-3</v>
      </c>
      <c r="N82" s="36">
        <f t="shared" si="26"/>
        <v>5.4632253921038454E-3</v>
      </c>
      <c r="O82" s="36">
        <f t="shared" si="27"/>
        <v>3.8154718402005836E-3</v>
      </c>
    </row>
    <row r="83" spans="1:15" x14ac:dyDescent="0.3">
      <c r="A83" s="6">
        <v>78</v>
      </c>
      <c r="B83" s="36">
        <f t="shared" si="14"/>
        <v>0.46018540951379405</v>
      </c>
      <c r="C83" s="36">
        <f t="shared" si="15"/>
        <v>0.31307522729863696</v>
      </c>
      <c r="D83" s="36">
        <f t="shared" si="16"/>
        <v>0.21339616118458796</v>
      </c>
      <c r="E83" s="36">
        <f t="shared" si="17"/>
        <v>0.1457264882972511</v>
      </c>
      <c r="F83" s="36">
        <f t="shared" si="18"/>
        <v>9.9700301809692693E-2</v>
      </c>
      <c r="G83" s="36">
        <f t="shared" si="19"/>
        <v>6.8336497551519285E-2</v>
      </c>
      <c r="H83" s="36">
        <f t="shared" si="20"/>
        <v>4.6924487138531062E-2</v>
      </c>
      <c r="I83" s="36">
        <f t="shared" si="21"/>
        <v>3.2279689244260029E-2</v>
      </c>
      <c r="J83" s="36">
        <f t="shared" si="22"/>
        <v>2.224511588581694E-2</v>
      </c>
      <c r="K83" s="36">
        <f t="shared" si="23"/>
        <v>1.5357062387205985E-2</v>
      </c>
      <c r="L83" s="36">
        <f t="shared" si="24"/>
        <v>1.0620439990385366E-2</v>
      </c>
      <c r="M83" s="36">
        <f t="shared" si="25"/>
        <v>7.3575054685989039E-3</v>
      </c>
      <c r="N83" s="36">
        <f t="shared" si="26"/>
        <v>5.1058181234615377E-3</v>
      </c>
      <c r="O83" s="36">
        <f t="shared" si="27"/>
        <v>3.5492761304191469E-3</v>
      </c>
    </row>
    <row r="84" spans="1:15" x14ac:dyDescent="0.3">
      <c r="A84" s="6">
        <v>79</v>
      </c>
      <c r="B84" s="36">
        <f t="shared" si="14"/>
        <v>0.45562911833048919</v>
      </c>
      <c r="C84" s="36">
        <f t="shared" si="15"/>
        <v>0.30844849980161287</v>
      </c>
      <c r="D84" s="36">
        <f t="shared" si="16"/>
        <v>0.2092119227299882</v>
      </c>
      <c r="E84" s="36">
        <f t="shared" si="17"/>
        <v>0.14217218370463525</v>
      </c>
      <c r="F84" s="36">
        <f t="shared" si="18"/>
        <v>9.6796409523973503E-2</v>
      </c>
      <c r="G84" s="36">
        <f t="shared" si="19"/>
        <v>6.6025601499052455E-2</v>
      </c>
      <c r="H84" s="36">
        <f t="shared" si="20"/>
        <v>4.5119699171664487E-2</v>
      </c>
      <c r="I84" s="36">
        <f t="shared" si="21"/>
        <v>3.08896547791962E-2</v>
      </c>
      <c r="J84" s="36">
        <f t="shared" si="22"/>
        <v>2.1185824653158991E-2</v>
      </c>
      <c r="K84" s="36">
        <f t="shared" si="23"/>
        <v>1.4556457239057807E-2</v>
      </c>
      <c r="L84" s="36">
        <f t="shared" si="24"/>
        <v>1.0019283009797514E-2</v>
      </c>
      <c r="M84" s="36">
        <f t="shared" si="25"/>
        <v>6.9084558390600037E-3</v>
      </c>
      <c r="N84" s="36">
        <f t="shared" si="26"/>
        <v>4.7717926387491E-3</v>
      </c>
      <c r="O84" s="36">
        <f t="shared" si="27"/>
        <v>3.3016522143433924E-3</v>
      </c>
    </row>
    <row r="85" spans="1:15" x14ac:dyDescent="0.3">
      <c r="A85" s="6">
        <v>80</v>
      </c>
      <c r="B85" s="36">
        <f t="shared" si="14"/>
        <v>0.45111793894107832</v>
      </c>
      <c r="C85" s="36">
        <f t="shared" si="15"/>
        <v>0.30389014758779592</v>
      </c>
      <c r="D85" s="36">
        <f t="shared" si="16"/>
        <v>0.20510972816665507</v>
      </c>
      <c r="E85" s="36">
        <f t="shared" si="17"/>
        <v>0.1387045694679368</v>
      </c>
      <c r="F85" s="36">
        <f t="shared" si="18"/>
        <v>9.3977096625216971E-2</v>
      </c>
      <c r="G85" s="36">
        <f t="shared" si="19"/>
        <v>6.3792851689905755E-2</v>
      </c>
      <c r="H85" s="36">
        <f t="shared" si="20"/>
        <v>4.338432612660046E-2</v>
      </c>
      <c r="I85" s="36">
        <f t="shared" si="21"/>
        <v>2.9559478257604022E-2</v>
      </c>
      <c r="J85" s="36">
        <f t="shared" si="22"/>
        <v>2.0176975860151419E-2</v>
      </c>
      <c r="K85" s="36">
        <f t="shared" si="23"/>
        <v>1.3797589800054792E-2</v>
      </c>
      <c r="L85" s="36">
        <f t="shared" si="24"/>
        <v>9.4521537828278421E-3</v>
      </c>
      <c r="M85" s="36">
        <f t="shared" si="25"/>
        <v>6.486812994422538E-3</v>
      </c>
      <c r="N85" s="36">
        <f t="shared" si="26"/>
        <v>4.4596192885505625E-3</v>
      </c>
      <c r="O85" s="36">
        <f t="shared" si="27"/>
        <v>3.0713043854357146E-3</v>
      </c>
    </row>
    <row r="86" spans="1:15" x14ac:dyDescent="0.3">
      <c r="A86" s="6">
        <v>81</v>
      </c>
      <c r="B86" s="36">
        <f t="shared" si="14"/>
        <v>0.44665142469413699</v>
      </c>
      <c r="C86" s="36">
        <f t="shared" si="15"/>
        <v>0.29939916018502061</v>
      </c>
      <c r="D86" s="36">
        <f t="shared" si="16"/>
        <v>0.20108796879083829</v>
      </c>
      <c r="E86" s="36">
        <f t="shared" si="17"/>
        <v>0.13532153118823104</v>
      </c>
      <c r="F86" s="36">
        <f t="shared" si="18"/>
        <v>9.1239899636132979E-2</v>
      </c>
      <c r="G86" s="36">
        <f t="shared" si="19"/>
        <v>6.1635605497493494E-2</v>
      </c>
      <c r="H86" s="36">
        <f t="shared" si="20"/>
        <v>4.1715698198654283E-2</v>
      </c>
      <c r="I86" s="36">
        <f t="shared" si="21"/>
        <v>2.8286582064692849E-2</v>
      </c>
      <c r="J86" s="36">
        <f t="shared" si="22"/>
        <v>1.9216167485858495E-2</v>
      </c>
      <c r="K86" s="36">
        <f t="shared" si="23"/>
        <v>1.307828417066805E-2</v>
      </c>
      <c r="L86" s="36">
        <f t="shared" si="24"/>
        <v>8.9171262102149436E-3</v>
      </c>
      <c r="M86" s="36">
        <f t="shared" si="25"/>
        <v>6.0909042201150601E-3</v>
      </c>
      <c r="N86" s="36">
        <f t="shared" si="26"/>
        <v>4.1678684939724878E-3</v>
      </c>
      <c r="O86" s="36">
        <f t="shared" si="27"/>
        <v>2.8570273352890368E-3</v>
      </c>
    </row>
    <row r="87" spans="1:15" x14ac:dyDescent="0.3">
      <c r="A87" s="6">
        <v>82</v>
      </c>
      <c r="B87" s="36">
        <f t="shared" si="14"/>
        <v>0.44222913336053166</v>
      </c>
      <c r="C87" s="36">
        <f t="shared" si="15"/>
        <v>0.29497454205420753</v>
      </c>
      <c r="D87" s="36">
        <f t="shared" si="16"/>
        <v>0.19714506744199831</v>
      </c>
      <c r="E87" s="36">
        <f t="shared" si="17"/>
        <v>0.13202100603729858</v>
      </c>
      <c r="F87" s="36">
        <f t="shared" si="18"/>
        <v>8.8582426831197061E-2</v>
      </c>
      <c r="G87" s="36">
        <f t="shared" si="19"/>
        <v>5.9551309659414006E-2</v>
      </c>
      <c r="H87" s="36">
        <f t="shared" si="20"/>
        <v>4.01112482679368E-2</v>
      </c>
      <c r="I87" s="36">
        <f t="shared" si="21"/>
        <v>2.7068499583438137E-2</v>
      </c>
      <c r="J87" s="36">
        <f t="shared" si="22"/>
        <v>1.8301111891293805E-2</v>
      </c>
      <c r="K87" s="36">
        <f t="shared" si="23"/>
        <v>1.2396477886889147E-2</v>
      </c>
      <c r="L87" s="36">
        <f t="shared" si="24"/>
        <v>8.4123832171839087E-3</v>
      </c>
      <c r="M87" s="36">
        <f t="shared" si="25"/>
        <v>5.7191588921268162E-3</v>
      </c>
      <c r="N87" s="36">
        <f t="shared" si="26"/>
        <v>3.8952041999742878E-3</v>
      </c>
      <c r="O87" s="36">
        <f t="shared" si="27"/>
        <v>2.6576998467804989E-3</v>
      </c>
    </row>
    <row r="88" spans="1:15" x14ac:dyDescent="0.3">
      <c r="A88" s="6">
        <v>83</v>
      </c>
      <c r="B88" s="36">
        <f t="shared" si="14"/>
        <v>0.43785062708963529</v>
      </c>
      <c r="C88" s="36">
        <f t="shared" si="15"/>
        <v>0.29061531236867744</v>
      </c>
      <c r="D88" s="36">
        <f t="shared" si="16"/>
        <v>0.19327947788431207</v>
      </c>
      <c r="E88" s="36">
        <f t="shared" si="17"/>
        <v>0.12880098149980351</v>
      </c>
      <c r="F88" s="36">
        <f t="shared" si="18"/>
        <v>8.6002356146793274E-2</v>
      </c>
      <c r="G88" s="36">
        <f t="shared" si="19"/>
        <v>5.7537497255472476E-2</v>
      </c>
      <c r="H88" s="36">
        <f t="shared" si="20"/>
        <v>3.8568507949939233E-2</v>
      </c>
      <c r="I88" s="36">
        <f t="shared" si="21"/>
        <v>2.5902870414773339E-2</v>
      </c>
      <c r="J88" s="36">
        <f t="shared" si="22"/>
        <v>1.7429630372660765E-2</v>
      </c>
      <c r="K88" s="36">
        <f t="shared" si="23"/>
        <v>1.1750216006529998E-2</v>
      </c>
      <c r="L88" s="36">
        <f t="shared" si="24"/>
        <v>7.9362105822489686E-3</v>
      </c>
      <c r="M88" s="36">
        <f t="shared" si="25"/>
        <v>5.3701022461284664E-3</v>
      </c>
      <c r="N88" s="36">
        <f t="shared" si="26"/>
        <v>3.6403777569853162E-3</v>
      </c>
      <c r="O88" s="36">
        <f t="shared" si="27"/>
        <v>2.4722789272376734E-3</v>
      </c>
    </row>
    <row r="89" spans="1:15" x14ac:dyDescent="0.3">
      <c r="A89" s="6">
        <v>84</v>
      </c>
      <c r="B89" s="36">
        <f t="shared" si="14"/>
        <v>0.43351547236597548</v>
      </c>
      <c r="C89" s="36">
        <f t="shared" si="15"/>
        <v>0.28632050479672655</v>
      </c>
      <c r="D89" s="36">
        <f t="shared" si="16"/>
        <v>0.18948968420030593</v>
      </c>
      <c r="E89" s="36">
        <f t="shared" si="17"/>
        <v>0.12565949414614977</v>
      </c>
      <c r="F89" s="36">
        <f t="shared" si="18"/>
        <v>8.3497433152226477E-2</v>
      </c>
      <c r="G89" s="36">
        <f t="shared" si="19"/>
        <v>5.5591784787896108E-2</v>
      </c>
      <c r="H89" s="36">
        <f t="shared" si="20"/>
        <v>3.7085103798018486E-2</v>
      </c>
      <c r="I89" s="36">
        <f t="shared" si="21"/>
        <v>2.4787435803610855E-2</v>
      </c>
      <c r="J89" s="36">
        <f t="shared" si="22"/>
        <v>1.6599647973962631E-2</v>
      </c>
      <c r="K89" s="36">
        <f t="shared" si="23"/>
        <v>1.1137645503819901E-2</v>
      </c>
      <c r="L89" s="36">
        <f t="shared" si="24"/>
        <v>7.4869911153292151E-3</v>
      </c>
      <c r="M89" s="36">
        <f t="shared" si="25"/>
        <v>5.0423495268811886E-3</v>
      </c>
      <c r="N89" s="36">
        <f t="shared" si="26"/>
        <v>3.4022222027900156E-3</v>
      </c>
      <c r="O89" s="36">
        <f t="shared" si="27"/>
        <v>2.2997943509187658E-3</v>
      </c>
    </row>
    <row r="90" spans="1:15" x14ac:dyDescent="0.3">
      <c r="A90" s="6">
        <v>85</v>
      </c>
      <c r="B90" s="36">
        <f t="shared" si="14"/>
        <v>0.4292232399663124</v>
      </c>
      <c r="C90" s="36">
        <f t="shared" si="15"/>
        <v>0.28208916728741534</v>
      </c>
      <c r="D90" s="36">
        <f t="shared" si="16"/>
        <v>0.18577420019637836</v>
      </c>
      <c r="E90" s="36">
        <f t="shared" si="17"/>
        <v>0.12259462843526808</v>
      </c>
      <c r="F90" s="36">
        <f t="shared" si="18"/>
        <v>8.1065469079831531E-2</v>
      </c>
      <c r="G90" s="36">
        <f t="shared" si="19"/>
        <v>5.3711869360286102E-2</v>
      </c>
      <c r="H90" s="36">
        <f t="shared" si="20"/>
        <v>3.565875365194085E-2</v>
      </c>
      <c r="I90" s="36">
        <f t="shared" si="21"/>
        <v>2.372003426182857E-2</v>
      </c>
      <c r="J90" s="36">
        <f t="shared" si="22"/>
        <v>1.5809188546631076E-2</v>
      </c>
      <c r="K90" s="36">
        <f t="shared" si="23"/>
        <v>1.0557009956227395E-2</v>
      </c>
      <c r="L90" s="36">
        <f t="shared" si="24"/>
        <v>7.0631991654049198E-3</v>
      </c>
      <c r="M90" s="36">
        <f t="shared" si="25"/>
        <v>4.7346004947241204E-3</v>
      </c>
      <c r="N90" s="36">
        <f t="shared" si="26"/>
        <v>3.1796469184953414E-3</v>
      </c>
      <c r="O90" s="36">
        <f t="shared" si="27"/>
        <v>2.1393435822500148E-3</v>
      </c>
    </row>
    <row r="91" spans="1:15" x14ac:dyDescent="0.3">
      <c r="A91" s="6">
        <v>86</v>
      </c>
      <c r="B91" s="36">
        <f t="shared" si="14"/>
        <v>0.42497350491714092</v>
      </c>
      <c r="C91" s="36">
        <f t="shared" si="15"/>
        <v>0.27792036185952257</v>
      </c>
      <c r="D91" s="36">
        <f t="shared" si="16"/>
        <v>0.1821315688199788</v>
      </c>
      <c r="E91" s="36">
        <f t="shared" si="17"/>
        <v>0.11960451554660301</v>
      </c>
      <c r="F91" s="36">
        <f t="shared" si="18"/>
        <v>7.8704338912457802E-2</v>
      </c>
      <c r="G91" s="36">
        <f t="shared" si="19"/>
        <v>5.1895525951967253E-2</v>
      </c>
      <c r="H91" s="36">
        <f t="shared" si="20"/>
        <v>3.4287263126866196E-2</v>
      </c>
      <c r="I91" s="36">
        <f t="shared" si="21"/>
        <v>2.2698597379740264E-2</v>
      </c>
      <c r="J91" s="36">
        <f t="shared" si="22"/>
        <v>1.5056370044410549E-2</v>
      </c>
      <c r="K91" s="36">
        <f t="shared" si="23"/>
        <v>1.0006644508272412E-2</v>
      </c>
      <c r="L91" s="36">
        <f t="shared" si="24"/>
        <v>6.6633954390612439E-3</v>
      </c>
      <c r="M91" s="36">
        <f t="shared" si="25"/>
        <v>4.4456342673465923E-3</v>
      </c>
      <c r="N91" s="36">
        <f t="shared" si="26"/>
        <v>2.9716326341077954E-3</v>
      </c>
      <c r="O91" s="36">
        <f t="shared" si="27"/>
        <v>1.9900870532558275E-3</v>
      </c>
    </row>
    <row r="92" spans="1:15" x14ac:dyDescent="0.3">
      <c r="A92" s="6">
        <v>87</v>
      </c>
      <c r="B92" s="36">
        <f t="shared" si="14"/>
        <v>0.42076584645261483</v>
      </c>
      <c r="C92" s="36">
        <f t="shared" si="15"/>
        <v>0.27381316439361836</v>
      </c>
      <c r="D92" s="36">
        <f t="shared" si="16"/>
        <v>0.17856036158821448</v>
      </c>
      <c r="E92" s="36">
        <f t="shared" si="17"/>
        <v>0.11668733224058833</v>
      </c>
      <c r="F92" s="36">
        <f t="shared" si="18"/>
        <v>7.6411979526658055E-2</v>
      </c>
      <c r="G92" s="36">
        <f t="shared" si="19"/>
        <v>5.0140604784509435E-2</v>
      </c>
      <c r="H92" s="36">
        <f t="shared" si="20"/>
        <v>3.2968522237371345E-2</v>
      </c>
      <c r="I92" s="36">
        <f t="shared" si="21"/>
        <v>2.172114581793327E-2</v>
      </c>
      <c r="J92" s="36">
        <f t="shared" si="22"/>
        <v>1.4339400042295759E-2</v>
      </c>
      <c r="K92" s="36">
        <f t="shared" si="23"/>
        <v>9.4849710978885428E-3</v>
      </c>
      <c r="L92" s="36">
        <f t="shared" si="24"/>
        <v>6.2862221123219262E-3</v>
      </c>
      <c r="M92" s="36">
        <f t="shared" si="25"/>
        <v>4.1743044763817771E-3</v>
      </c>
      <c r="N92" s="36">
        <f t="shared" si="26"/>
        <v>2.7772267608484071E-3</v>
      </c>
      <c r="O92" s="36">
        <f t="shared" si="27"/>
        <v>1.851243770470537E-3</v>
      </c>
    </row>
    <row r="93" spans="1:15" x14ac:dyDescent="0.3">
      <c r="A93" s="6">
        <v>88</v>
      </c>
      <c r="B93" s="36">
        <f t="shared" si="14"/>
        <v>0.41659984797288591</v>
      </c>
      <c r="C93" s="36">
        <f t="shared" si="15"/>
        <v>0.2697666644272102</v>
      </c>
      <c r="D93" s="36">
        <f t="shared" si="16"/>
        <v>0.17505917802766127</v>
      </c>
      <c r="E93" s="36">
        <f t="shared" si="17"/>
        <v>0.11384129974691543</v>
      </c>
      <c r="F93" s="36">
        <f t="shared" si="18"/>
        <v>7.4186387889959279E-2</v>
      </c>
      <c r="G93" s="36">
        <f t="shared" si="19"/>
        <v>4.8445028777303792E-2</v>
      </c>
      <c r="H93" s="36">
        <f t="shared" si="20"/>
        <v>3.1700502151318595E-2</v>
      </c>
      <c r="I93" s="36">
        <f t="shared" si="21"/>
        <v>2.0785785471706477E-2</v>
      </c>
      <c r="J93" s="36">
        <f t="shared" si="22"/>
        <v>1.3656571468853105E-2</v>
      </c>
      <c r="K93" s="36">
        <f t="shared" si="23"/>
        <v>8.9904939316479068E-3</v>
      </c>
      <c r="L93" s="36">
        <f t="shared" si="24"/>
        <v>5.9303982191716287E-3</v>
      </c>
      <c r="M93" s="36">
        <f t="shared" si="25"/>
        <v>3.9195347196073023E-3</v>
      </c>
      <c r="N93" s="36">
        <f t="shared" si="26"/>
        <v>2.5955390288302876E-3</v>
      </c>
      <c r="O93" s="36">
        <f t="shared" si="27"/>
        <v>1.7220872283446858E-3</v>
      </c>
    </row>
    <row r="94" spans="1:15" x14ac:dyDescent="0.3">
      <c r="A94" s="6">
        <v>89</v>
      </c>
      <c r="B94" s="36">
        <f t="shared" si="14"/>
        <v>0.41247509700285728</v>
      </c>
      <c r="C94" s="36">
        <f t="shared" si="15"/>
        <v>0.2657799649529165</v>
      </c>
      <c r="D94" s="36">
        <f t="shared" si="16"/>
        <v>0.1716266451251581</v>
      </c>
      <c r="E94" s="36">
        <f t="shared" si="17"/>
        <v>0.11106468267991751</v>
      </c>
      <c r="F94" s="36">
        <f t="shared" si="18"/>
        <v>7.2025619310640068E-2</v>
      </c>
      <c r="G94" s="36">
        <f t="shared" si="19"/>
        <v>4.6806791089182419E-2</v>
      </c>
      <c r="H94" s="36">
        <f t="shared" si="20"/>
        <v>3.0481252068575573E-2</v>
      </c>
      <c r="I94" s="36">
        <f t="shared" si="21"/>
        <v>1.9890703800676059E-2</v>
      </c>
      <c r="J94" s="36">
        <f t="shared" si="22"/>
        <v>1.3006258541764862E-2</v>
      </c>
      <c r="K94" s="36">
        <f t="shared" si="23"/>
        <v>8.5217951958747925E-3</v>
      </c>
      <c r="L94" s="36">
        <f t="shared" si="24"/>
        <v>5.5947153011053101E-3</v>
      </c>
      <c r="M94" s="36">
        <f t="shared" si="25"/>
        <v>3.680314290711082E-3</v>
      </c>
      <c r="N94" s="36">
        <f t="shared" si="26"/>
        <v>2.4257374101217641E-3</v>
      </c>
      <c r="O94" s="36">
        <f t="shared" si="27"/>
        <v>1.6019416077624985E-3</v>
      </c>
    </row>
    <row r="95" spans="1:15" x14ac:dyDescent="0.3">
      <c r="A95" s="6">
        <v>90</v>
      </c>
      <c r="B95" s="36">
        <f t="shared" si="14"/>
        <v>0.40839118515134387</v>
      </c>
      <c r="C95" s="36">
        <f t="shared" si="15"/>
        <v>0.26185218221962214</v>
      </c>
      <c r="D95" s="36">
        <f t="shared" si="16"/>
        <v>0.16826141678937068</v>
      </c>
      <c r="E95" s="36">
        <f t="shared" si="17"/>
        <v>0.10835578798040732</v>
      </c>
      <c r="F95" s="36">
        <f t="shared" si="18"/>
        <v>6.9927785738485501E-2</v>
      </c>
      <c r="G95" s="36">
        <f t="shared" si="19"/>
        <v>4.5223952743171418E-2</v>
      </c>
      <c r="H95" s="36">
        <f t="shared" si="20"/>
        <v>2.9308896219784199E-2</v>
      </c>
      <c r="I95" s="36">
        <f t="shared" si="21"/>
        <v>1.9034166316436424E-2</v>
      </c>
      <c r="J95" s="36">
        <f t="shared" si="22"/>
        <v>1.2386912896918914E-2</v>
      </c>
      <c r="K95" s="36">
        <f t="shared" si="23"/>
        <v>8.077530991350515E-3</v>
      </c>
      <c r="L95" s="36">
        <f t="shared" si="24"/>
        <v>5.278033302929537E-3</v>
      </c>
      <c r="M95" s="36">
        <f t="shared" si="25"/>
        <v>3.4556941696817674E-3</v>
      </c>
      <c r="N95" s="36">
        <f t="shared" si="26"/>
        <v>2.267044308525013E-3</v>
      </c>
      <c r="O95" s="36">
        <f t="shared" si="27"/>
        <v>1.4901782397790681E-3</v>
      </c>
    </row>
    <row r="96" spans="1:15" x14ac:dyDescent="0.3">
      <c r="A96" s="6">
        <v>91</v>
      </c>
      <c r="B96" s="36">
        <f t="shared" si="14"/>
        <v>0.40434770807063752</v>
      </c>
      <c r="C96" s="36">
        <f t="shared" si="15"/>
        <v>0.25798244553657357</v>
      </c>
      <c r="D96" s="36">
        <f t="shared" si="16"/>
        <v>0.16496217332291241</v>
      </c>
      <c r="E96" s="36">
        <f t="shared" si="17"/>
        <v>0.10571296388332424</v>
      </c>
      <c r="F96" s="36">
        <f t="shared" si="18"/>
        <v>6.7891054115034474E-2</v>
      </c>
      <c r="G96" s="36">
        <f t="shared" si="19"/>
        <v>4.3694640331566593E-2</v>
      </c>
      <c r="H96" s="36">
        <f t="shared" si="20"/>
        <v>2.8181630980561728E-2</v>
      </c>
      <c r="I96" s="36">
        <f t="shared" si="21"/>
        <v>1.821451322147026E-2</v>
      </c>
      <c r="J96" s="36">
        <f t="shared" si="22"/>
        <v>1.1797059901827537E-2</v>
      </c>
      <c r="K96" s="36">
        <f t="shared" si="23"/>
        <v>7.656427479953095E-3</v>
      </c>
      <c r="L96" s="36">
        <f t="shared" si="24"/>
        <v>4.9792767008769211E-3</v>
      </c>
      <c r="M96" s="36">
        <f t="shared" si="25"/>
        <v>3.2447832579171523E-3</v>
      </c>
      <c r="N96" s="36">
        <f t="shared" si="26"/>
        <v>2.1187329986215074E-3</v>
      </c>
      <c r="O96" s="36">
        <f t="shared" si="27"/>
        <v>1.3862123160735518E-3</v>
      </c>
    </row>
    <row r="97" spans="1:15" x14ac:dyDescent="0.3">
      <c r="A97" s="6">
        <v>92</v>
      </c>
      <c r="B97" s="36">
        <f t="shared" si="14"/>
        <v>0.40034426541647278</v>
      </c>
      <c r="C97" s="36">
        <f t="shared" si="15"/>
        <v>0.25416989708036813</v>
      </c>
      <c r="D97" s="36">
        <f t="shared" si="16"/>
        <v>0.1617276209048161</v>
      </c>
      <c r="E97" s="36">
        <f t="shared" si="17"/>
        <v>0.10313459891056023</v>
      </c>
      <c r="F97" s="36">
        <f t="shared" si="18"/>
        <v>6.5913644771878138E-2</v>
      </c>
      <c r="G97" s="36">
        <f t="shared" si="19"/>
        <v>4.2217043798615073E-2</v>
      </c>
      <c r="H97" s="36">
        <f t="shared" si="20"/>
        <v>2.7097722096693963E-2</v>
      </c>
      <c r="I97" s="36">
        <f t="shared" si="21"/>
        <v>1.7430156192794512E-2</v>
      </c>
      <c r="J97" s="36">
        <f t="shared" si="22"/>
        <v>1.1235295144597654E-2</v>
      </c>
      <c r="K97" s="36">
        <f t="shared" si="23"/>
        <v>7.2572772321830266E-3</v>
      </c>
      <c r="L97" s="36">
        <f t="shared" si="24"/>
        <v>4.6974308498838871E-3</v>
      </c>
      <c r="M97" s="36">
        <f t="shared" si="25"/>
        <v>3.0467448431146971E-3</v>
      </c>
      <c r="N97" s="36">
        <f t="shared" si="26"/>
        <v>1.98012429777711E-3</v>
      </c>
      <c r="O97" s="36">
        <f t="shared" si="27"/>
        <v>1.2894998289056292E-3</v>
      </c>
    </row>
    <row r="98" spans="1:15" x14ac:dyDescent="0.3">
      <c r="A98" s="6">
        <v>93</v>
      </c>
      <c r="B98" s="36">
        <f t="shared" si="14"/>
        <v>0.3963804608083889</v>
      </c>
      <c r="C98" s="36">
        <f t="shared" si="15"/>
        <v>0.25041369170479616</v>
      </c>
      <c r="D98" s="36">
        <f t="shared" si="16"/>
        <v>0.15855649108315298</v>
      </c>
      <c r="E98" s="36">
        <f t="shared" si="17"/>
        <v>0.10061912088835144</v>
      </c>
      <c r="F98" s="36">
        <f t="shared" si="18"/>
        <v>6.3993829875609837E-2</v>
      </c>
      <c r="G98" s="36">
        <f t="shared" si="19"/>
        <v>4.0789414298178804E-2</v>
      </c>
      <c r="H98" s="36">
        <f t="shared" si="20"/>
        <v>2.6055502016051887E-2</v>
      </c>
      <c r="I98" s="36">
        <f t="shared" si="21"/>
        <v>1.6679575304109587E-2</v>
      </c>
      <c r="J98" s="36">
        <f t="shared" si="22"/>
        <v>1.0700281090093003E-2</v>
      </c>
      <c r="K98" s="36">
        <f t="shared" si="23"/>
        <v>6.8789357651023956E-3</v>
      </c>
      <c r="L98" s="36">
        <f t="shared" si="24"/>
        <v>4.4315385376263085E-3</v>
      </c>
      <c r="M98" s="36">
        <f t="shared" si="25"/>
        <v>2.8607932799199032E-3</v>
      </c>
      <c r="N98" s="36">
        <f t="shared" si="26"/>
        <v>1.8505834558664577E-3</v>
      </c>
      <c r="O98" s="36">
        <f t="shared" si="27"/>
        <v>1.1995347245633762E-3</v>
      </c>
    </row>
    <row r="99" spans="1:15" x14ac:dyDescent="0.3">
      <c r="A99" s="6">
        <v>94</v>
      </c>
      <c r="B99" s="36">
        <f t="shared" si="14"/>
        <v>0.39245590179048406</v>
      </c>
      <c r="C99" s="36">
        <f t="shared" si="15"/>
        <v>0.24671299675349379</v>
      </c>
      <c r="D99" s="36">
        <f t="shared" si="16"/>
        <v>0.15544754027760097</v>
      </c>
      <c r="E99" s="36">
        <f t="shared" si="17"/>
        <v>9.8164995988635581E-2</v>
      </c>
      <c r="F99" s="36">
        <f t="shared" si="18"/>
        <v>6.2129931918067802E-2</v>
      </c>
      <c r="G99" s="36">
        <f t="shared" si="19"/>
        <v>3.9410062123844264E-2</v>
      </c>
      <c r="H99" s="36">
        <f t="shared" si="20"/>
        <v>2.5053367323126807E-2</v>
      </c>
      <c r="I99" s="36">
        <f t="shared" si="21"/>
        <v>1.5961316080487644E-2</v>
      </c>
      <c r="J99" s="36">
        <f t="shared" si="22"/>
        <v>1.0190743895326669E-2</v>
      </c>
      <c r="K99" s="36">
        <f t="shared" si="23"/>
        <v>6.520318260760564E-3</v>
      </c>
      <c r="L99" s="36">
        <f t="shared" si="24"/>
        <v>4.1806967336097244E-3</v>
      </c>
      <c r="M99" s="36">
        <f t="shared" si="25"/>
        <v>2.6861908731642286E-3</v>
      </c>
      <c r="N99" s="36">
        <f t="shared" si="26"/>
        <v>1.7295172484733253E-3</v>
      </c>
      <c r="O99" s="36">
        <f t="shared" si="27"/>
        <v>1.1158462554077917E-3</v>
      </c>
    </row>
    <row r="100" spans="1:15" x14ac:dyDescent="0.3">
      <c r="A100" s="6">
        <v>95</v>
      </c>
      <c r="B100" s="36">
        <f t="shared" si="14"/>
        <v>0.38857019979255847</v>
      </c>
      <c r="C100" s="36">
        <f t="shared" si="15"/>
        <v>0.2430669918753634</v>
      </c>
      <c r="D100" s="36">
        <f t="shared" si="16"/>
        <v>0.15239954929176569</v>
      </c>
      <c r="E100" s="36">
        <f t="shared" si="17"/>
        <v>9.5770727793790825E-2</v>
      </c>
      <c r="F100" s="36">
        <f t="shared" si="18"/>
        <v>6.0320322250551263E-2</v>
      </c>
      <c r="G100" s="36">
        <f t="shared" si="19"/>
        <v>3.8077354709028274E-2</v>
      </c>
      <c r="H100" s="36">
        <f t="shared" si="20"/>
        <v>2.4089776272237316E-2</v>
      </c>
      <c r="I100" s="36">
        <f t="shared" si="21"/>
        <v>1.5273986679892484E-2</v>
      </c>
      <c r="J100" s="36">
        <f t="shared" si="22"/>
        <v>9.7054703765015893E-3</v>
      </c>
      <c r="K100" s="36">
        <f t="shared" si="23"/>
        <v>6.1803964556972181E-3</v>
      </c>
      <c r="L100" s="36">
        <f t="shared" si="24"/>
        <v>3.9440535222733239E-3</v>
      </c>
      <c r="M100" s="36">
        <f t="shared" si="25"/>
        <v>2.5222449513279139E-3</v>
      </c>
      <c r="N100" s="36">
        <f t="shared" si="26"/>
        <v>1.6163712602554438E-3</v>
      </c>
      <c r="O100" s="36">
        <f t="shared" si="27"/>
        <v>1.0379965166584107E-3</v>
      </c>
    </row>
    <row r="101" spans="1:15" x14ac:dyDescent="0.3">
      <c r="A101" s="6">
        <v>96</v>
      </c>
      <c r="B101" s="36">
        <f t="shared" si="14"/>
        <v>0.38472297009164197</v>
      </c>
      <c r="C101" s="36">
        <f t="shared" si="15"/>
        <v>0.23947486884272257</v>
      </c>
      <c r="D101" s="36">
        <f t="shared" si="16"/>
        <v>0.14941132283506436</v>
      </c>
      <c r="E101" s="36">
        <f t="shared" si="17"/>
        <v>9.3434856384186152E-2</v>
      </c>
      <c r="F101" s="36">
        <f t="shared" si="18"/>
        <v>5.8563419660729379E-2</v>
      </c>
      <c r="G101" s="36">
        <f t="shared" si="19"/>
        <v>3.6789714694713316E-2</v>
      </c>
      <c r="H101" s="36">
        <f t="shared" si="20"/>
        <v>2.3163246415612803E-2</v>
      </c>
      <c r="I101" s="36">
        <f t="shared" si="21"/>
        <v>1.4616255196069364E-2</v>
      </c>
      <c r="J101" s="36">
        <f t="shared" si="22"/>
        <v>9.2433051204777045E-3</v>
      </c>
      <c r="K101" s="36">
        <f t="shared" si="23"/>
        <v>5.8581956926039977E-3</v>
      </c>
      <c r="L101" s="36">
        <f t="shared" si="24"/>
        <v>3.7208052096918145E-3</v>
      </c>
      <c r="M101" s="36">
        <f t="shared" si="25"/>
        <v>2.3683051186177595E-3</v>
      </c>
      <c r="N101" s="36">
        <f t="shared" si="26"/>
        <v>1.5106273460331256E-3</v>
      </c>
      <c r="O101" s="36">
        <f t="shared" si="27"/>
        <v>9.6557815503108002E-4</v>
      </c>
    </row>
    <row r="102" spans="1:15" x14ac:dyDescent="0.3">
      <c r="A102" s="6">
        <v>97</v>
      </c>
      <c r="B102" s="36">
        <f t="shared" si="14"/>
        <v>0.38091383177390292</v>
      </c>
      <c r="C102" s="36">
        <f t="shared" si="15"/>
        <v>0.2359358313721405</v>
      </c>
      <c r="D102" s="36">
        <f t="shared" si="16"/>
        <v>0.14648168905398465</v>
      </c>
      <c r="E102" s="36">
        <f t="shared" si="17"/>
        <v>9.1155957447986505E-2</v>
      </c>
      <c r="F102" s="36">
        <f t="shared" si="18"/>
        <v>5.685768899099939E-2</v>
      </c>
      <c r="G102" s="36">
        <f t="shared" si="19"/>
        <v>3.5545618062524945E-2</v>
      </c>
      <c r="H102" s="36">
        <f t="shared" si="20"/>
        <v>2.2272352322704615E-2</v>
      </c>
      <c r="I102" s="36">
        <f t="shared" si="21"/>
        <v>1.398684707757834E-2</v>
      </c>
      <c r="J102" s="36">
        <f t="shared" si="22"/>
        <v>8.8031477337882896E-3</v>
      </c>
      <c r="K102" s="36">
        <f t="shared" si="23"/>
        <v>5.5527921256909932E-3</v>
      </c>
      <c r="L102" s="36">
        <f t="shared" si="24"/>
        <v>3.5101935940488813E-3</v>
      </c>
      <c r="M102" s="36">
        <f t="shared" si="25"/>
        <v>2.2237606747584596E-3</v>
      </c>
      <c r="N102" s="36">
        <f t="shared" si="26"/>
        <v>1.4118012579748837E-3</v>
      </c>
      <c r="O102" s="36">
        <f t="shared" si="27"/>
        <v>8.98212237238214E-4</v>
      </c>
    </row>
    <row r="103" spans="1:15" x14ac:dyDescent="0.3">
      <c r="A103" s="6">
        <v>98</v>
      </c>
      <c r="B103" s="36">
        <f t="shared" si="14"/>
        <v>0.37714240769693358</v>
      </c>
      <c r="C103" s="36">
        <f t="shared" si="15"/>
        <v>0.23244909494792171</v>
      </c>
      <c r="D103" s="36">
        <f t="shared" si="16"/>
        <v>0.14360949907253398</v>
      </c>
      <c r="E103" s="36">
        <f t="shared" si="17"/>
        <v>8.8932641412669766E-2</v>
      </c>
      <c r="F103" s="36">
        <f t="shared" si="18"/>
        <v>5.5201639797086789E-2</v>
      </c>
      <c r="G103" s="36">
        <f t="shared" si="19"/>
        <v>3.4343592330941974E-2</v>
      </c>
      <c r="H103" s="36">
        <f t="shared" si="20"/>
        <v>2.1415723387215976E-2</v>
      </c>
      <c r="I103" s="36">
        <f t="shared" si="21"/>
        <v>1.3384542657969704E-2</v>
      </c>
      <c r="J103" s="36">
        <f t="shared" si="22"/>
        <v>8.3839502226555132E-3</v>
      </c>
      <c r="K103" s="36">
        <f t="shared" si="23"/>
        <v>5.2633100717450173E-3</v>
      </c>
      <c r="L103" s="36">
        <f t="shared" si="24"/>
        <v>3.3115033906121519E-3</v>
      </c>
      <c r="M103" s="36">
        <f t="shared" si="25"/>
        <v>2.0880381922614645E-3</v>
      </c>
      <c r="N103" s="36">
        <f t="shared" si="26"/>
        <v>1.3194404280139102E-3</v>
      </c>
      <c r="O103" s="36">
        <f t="shared" si="27"/>
        <v>8.3554626719833849E-4</v>
      </c>
    </row>
    <row r="104" spans="1:15" x14ac:dyDescent="0.3">
      <c r="A104" s="6">
        <v>99</v>
      </c>
      <c r="B104" s="36">
        <f t="shared" si="14"/>
        <v>0.37340832445240951</v>
      </c>
      <c r="C104" s="36">
        <f t="shared" si="15"/>
        <v>0.22901388664819874</v>
      </c>
      <c r="D104" s="36">
        <f t="shared" si="16"/>
        <v>0.14079362654169997</v>
      </c>
      <c r="E104" s="36">
        <f t="shared" si="17"/>
        <v>8.6763552597726612E-2</v>
      </c>
      <c r="F104" s="36">
        <f t="shared" si="18"/>
        <v>5.3593825045715339E-2</v>
      </c>
      <c r="G104" s="36">
        <f t="shared" si="19"/>
        <v>3.3182214812504329E-2</v>
      </c>
      <c r="H104" s="36">
        <f t="shared" si="20"/>
        <v>2.0592041718476898E-2</v>
      </c>
      <c r="I104" s="36">
        <f t="shared" si="21"/>
        <v>1.2808174792315509E-2</v>
      </c>
      <c r="J104" s="36">
        <f t="shared" si="22"/>
        <v>7.984714497767156E-3</v>
      </c>
      <c r="K104" s="36">
        <f t="shared" si="23"/>
        <v>4.9889194992843765E-3</v>
      </c>
      <c r="L104" s="36">
        <f t="shared" si="24"/>
        <v>3.1240598024642936E-3</v>
      </c>
      <c r="M104" s="36">
        <f t="shared" si="25"/>
        <v>1.9605992415600605E-3</v>
      </c>
      <c r="N104" s="36">
        <f t="shared" si="26"/>
        <v>1.2331218953401028E-3</v>
      </c>
      <c r="O104" s="36">
        <f t="shared" si="27"/>
        <v>7.7725234157984978E-4</v>
      </c>
    </row>
    <row r="105" spans="1:15" x14ac:dyDescent="0.3">
      <c r="A105" s="6">
        <v>100</v>
      </c>
      <c r="B105" s="36">
        <f t="shared" si="14"/>
        <v>0.36971121232911835</v>
      </c>
      <c r="C105" s="36">
        <f t="shared" si="15"/>
        <v>0.22562944497359483</v>
      </c>
      <c r="D105" s="36">
        <f t="shared" si="16"/>
        <v>0.13803296719774508</v>
      </c>
      <c r="E105" s="36">
        <f t="shared" si="17"/>
        <v>8.4647368388025959E-2</v>
      </c>
      <c r="F105" s="36">
        <f t="shared" si="18"/>
        <v>5.203283985020906E-2</v>
      </c>
      <c r="G105" s="36">
        <f t="shared" si="19"/>
        <v>3.2060110929955872E-2</v>
      </c>
      <c r="H105" s="36">
        <f t="shared" si="20"/>
        <v>1.980004011392009E-2</v>
      </c>
      <c r="I105" s="36">
        <f t="shared" si="21"/>
        <v>1.2256626595517234E-2</v>
      </c>
      <c r="J105" s="36">
        <f t="shared" si="22"/>
        <v>7.6044899978734808E-3</v>
      </c>
      <c r="K105" s="36">
        <f t="shared" si="23"/>
        <v>4.7288336486107823E-3</v>
      </c>
      <c r="L105" s="36">
        <f t="shared" si="24"/>
        <v>2.9472262287398993E-3</v>
      </c>
      <c r="M105" s="36">
        <f t="shared" si="25"/>
        <v>1.8409382549859723E-3</v>
      </c>
      <c r="N105" s="36">
        <f t="shared" si="26"/>
        <v>1.1524503694767317E-3</v>
      </c>
      <c r="O105" s="36">
        <f t="shared" si="27"/>
        <v>7.2302543402776704E-4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Vorhaben</vt:lpstr>
      <vt:lpstr>Kostenvergleichsrechnung</vt:lpstr>
      <vt:lpstr>Kapitalwertmethode</vt:lpstr>
      <vt:lpstr>Kostenerfassung Beispiel</vt:lpstr>
      <vt:lpstr>Formeln</vt:lpstr>
      <vt:lpstr>Barwertfaktoren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2018-12-11T14:47:41Z</cp:lastPrinted>
  <dcterms:created xsi:type="dcterms:W3CDTF">2018-09-27T11:50:04Z</dcterms:created>
  <dcterms:modified xsi:type="dcterms:W3CDTF">2019-03-28T07:38:16Z</dcterms:modified>
</cp:coreProperties>
</file>